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d.sadauskiene\Desktop\Is saugyklos\DOKUMENTAI\2024 METAI\11 Lapkritis\PROJEKTAI\"/>
    </mc:Choice>
  </mc:AlternateContent>
  <xr:revisionPtr revIDLastSave="0" documentId="13_ncr:1_{0EB8DE11-BB3F-4DF9-84EF-EDAF2C8A3BD2}" xr6:coauthVersionLast="47" xr6:coauthVersionMax="47" xr10:uidLastSave="{00000000-0000-0000-0000-000000000000}"/>
  <bookViews>
    <workbookView xWindow="-108" yWindow="-108" windowWidth="23256" windowHeight="12456" activeTab="1" xr2:uid="{92C9C8AC-899F-4A87-80B2-5FF4165E6300}"/>
  </bookViews>
  <sheets>
    <sheet name="Pajamos_1p" sheetId="3" r:id="rId1"/>
    <sheet name="Asignavimai_2p" sheetId="4" r:id="rId2"/>
  </sheets>
  <definedNames>
    <definedName name="_xlnm.Print_Titles" localSheetId="1">Asignavimai_2p!$10:$11</definedName>
    <definedName name="_xlnm.Print_Titles" localSheetId="0">Pajamos_1p!$10:$10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 i="4" l="1"/>
  <c r="C15" i="3"/>
  <c r="C128" i="4" l="1"/>
  <c r="C127" i="4" s="1"/>
  <c r="C126" i="4" s="1"/>
  <c r="F127" i="4"/>
  <c r="F126" i="4" s="1"/>
  <c r="E127" i="4"/>
  <c r="E126" i="4" s="1"/>
  <c r="D127" i="4"/>
  <c r="D126" i="4" s="1"/>
  <c r="D13" i="4" l="1"/>
  <c r="E13" i="4"/>
  <c r="F13" i="4"/>
  <c r="C20" i="4"/>
  <c r="F37" i="4" l="1"/>
  <c r="C107" i="4"/>
  <c r="C106" i="4" s="1"/>
  <c r="C105" i="4" s="1"/>
  <c r="F106" i="4"/>
  <c r="F105" i="4" s="1"/>
  <c r="E106" i="4"/>
  <c r="E105" i="4" s="1"/>
  <c r="D106" i="4"/>
  <c r="D105" i="4" s="1"/>
  <c r="C22" i="3"/>
  <c r="D113" i="4"/>
  <c r="C27" i="4"/>
  <c r="C28" i="4"/>
  <c r="D21" i="4"/>
  <c r="E21" i="4"/>
  <c r="F72" i="4"/>
  <c r="F49" i="4"/>
  <c r="C18" i="4"/>
  <c r="D62" i="4" l="1"/>
  <c r="E62" i="4"/>
  <c r="F62" i="4"/>
  <c r="D119" i="4"/>
  <c r="D122" i="4"/>
  <c r="D110" i="4"/>
  <c r="F103" i="4"/>
  <c r="C92" i="4"/>
  <c r="C91" i="4" s="1"/>
  <c r="F91" i="4"/>
  <c r="E91" i="4"/>
  <c r="D91" i="4"/>
  <c r="F96" i="4"/>
  <c r="F94" i="4"/>
  <c r="D85" i="4"/>
  <c r="E85" i="4"/>
  <c r="C87" i="4"/>
  <c r="F86" i="4"/>
  <c r="F85" i="4" s="1"/>
  <c r="D78" i="4"/>
  <c r="E78" i="4"/>
  <c r="F78" i="4"/>
  <c r="C81" i="4"/>
  <c r="C79" i="4"/>
  <c r="F71" i="4"/>
  <c r="F70" i="4"/>
  <c r="F60" i="4"/>
  <c r="F58" i="4"/>
  <c r="D50" i="4"/>
  <c r="E50" i="4"/>
  <c r="F50" i="4"/>
  <c r="C45" i="4"/>
  <c r="C44" i="4" s="1"/>
  <c r="F44" i="4"/>
  <c r="E44" i="4"/>
  <c r="D44" i="4"/>
  <c r="C47" i="4"/>
  <c r="C46" i="4" s="1"/>
  <c r="F46" i="4"/>
  <c r="E46" i="4"/>
  <c r="D46" i="4"/>
  <c r="C51" i="4"/>
  <c r="C75" i="4"/>
  <c r="C74" i="4" s="1"/>
  <c r="F74" i="4"/>
  <c r="E74" i="4"/>
  <c r="D74" i="4"/>
  <c r="F77" i="4"/>
  <c r="F65" i="4"/>
  <c r="C97" i="4"/>
  <c r="F101" i="4"/>
  <c r="F40" i="4"/>
  <c r="F84" i="4"/>
  <c r="E71" i="4"/>
  <c r="D71" i="4"/>
  <c r="D55" i="4"/>
  <c r="E55" i="4"/>
  <c r="F55" i="4"/>
  <c r="C56" i="4"/>
  <c r="C55" i="4" s="1"/>
  <c r="D30" i="4"/>
  <c r="D12" i="4" s="1"/>
  <c r="E30" i="4"/>
  <c r="E12" i="4" s="1"/>
  <c r="F30" i="4"/>
  <c r="C32" i="4"/>
  <c r="C31" i="4"/>
  <c r="C72" i="4" l="1"/>
  <c r="C71" i="4" s="1"/>
  <c r="C30" i="4"/>
  <c r="C23" i="4" l="1"/>
  <c r="C29" i="4"/>
  <c r="F22" i="4"/>
  <c r="F21" i="4" s="1"/>
  <c r="F12" i="4" s="1"/>
  <c r="C90" i="4"/>
  <c r="C89" i="4" s="1"/>
  <c r="F89" i="4"/>
  <c r="E89" i="4"/>
  <c r="D89" i="4"/>
  <c r="C17" i="4"/>
  <c r="C19" i="4"/>
  <c r="C14" i="4"/>
  <c r="C14" i="3" l="1"/>
  <c r="C15" i="4" l="1"/>
  <c r="D102" i="4" l="1"/>
  <c r="E102" i="4"/>
  <c r="C104" i="4"/>
  <c r="F102" i="4"/>
  <c r="F100" i="4"/>
  <c r="D95" i="4"/>
  <c r="E95" i="4"/>
  <c r="F95" i="4"/>
  <c r="F66" i="4"/>
  <c r="C24" i="4"/>
  <c r="C77" i="4"/>
  <c r="C76" i="4" s="1"/>
  <c r="C80" i="4"/>
  <c r="C78" i="4" s="1"/>
  <c r="E76" i="4"/>
  <c r="E73" i="4" s="1"/>
  <c r="D76" i="4"/>
  <c r="D73" i="4" s="1"/>
  <c r="D64" i="4"/>
  <c r="E64" i="4"/>
  <c r="D66" i="4"/>
  <c r="E66" i="4"/>
  <c r="C65" i="4"/>
  <c r="C64" i="4" s="1"/>
  <c r="C94" i="4"/>
  <c r="C93" i="4" s="1"/>
  <c r="F93" i="4"/>
  <c r="E93" i="4"/>
  <c r="D93" i="4"/>
  <c r="E100" i="4"/>
  <c r="D100" i="4"/>
  <c r="C40" i="4"/>
  <c r="C39" i="4" s="1"/>
  <c r="C42" i="4"/>
  <c r="C41" i="4" s="1"/>
  <c r="F41" i="4"/>
  <c r="E41" i="4"/>
  <c r="D41" i="4"/>
  <c r="E39" i="4"/>
  <c r="D39" i="4"/>
  <c r="C84" i="4"/>
  <c r="C83" i="4" s="1"/>
  <c r="C86" i="4"/>
  <c r="C85" i="4" s="1"/>
  <c r="E83" i="4"/>
  <c r="D83" i="4"/>
  <c r="F69" i="4"/>
  <c r="F68" i="4" s="1"/>
  <c r="E69" i="4"/>
  <c r="E68" i="4" s="1"/>
  <c r="D69" i="4"/>
  <c r="D68" i="4" s="1"/>
  <c r="C58" i="4"/>
  <c r="C57" i="4" s="1"/>
  <c r="D59" i="4"/>
  <c r="E59" i="4"/>
  <c r="F59" i="4"/>
  <c r="C60" i="4"/>
  <c r="C59" i="4" s="1"/>
  <c r="E57" i="4"/>
  <c r="D57" i="4"/>
  <c r="D48" i="4"/>
  <c r="D43" i="4" s="1"/>
  <c r="E48" i="4"/>
  <c r="E43" i="4" s="1"/>
  <c r="C49" i="4"/>
  <c r="C48" i="4" s="1"/>
  <c r="C52" i="4"/>
  <c r="C53" i="4"/>
  <c r="C63" i="4"/>
  <c r="C62" i="4" s="1"/>
  <c r="C26" i="4"/>
  <c r="D38" i="4" l="1"/>
  <c r="E61" i="4"/>
  <c r="E38" i="4"/>
  <c r="D88" i="4"/>
  <c r="D61" i="4"/>
  <c r="D99" i="4"/>
  <c r="E99" i="4"/>
  <c r="F99" i="4"/>
  <c r="F88" i="4"/>
  <c r="E88" i="4"/>
  <c r="E54" i="4"/>
  <c r="C50" i="4"/>
  <c r="C43" i="4" s="1"/>
  <c r="C73" i="4"/>
  <c r="D54" i="4"/>
  <c r="C54" i="4"/>
  <c r="C103" i="4"/>
  <c r="C102" i="4" s="1"/>
  <c r="C67" i="4"/>
  <c r="C66" i="4" s="1"/>
  <c r="F64" i="4"/>
  <c r="F61" i="4" s="1"/>
  <c r="F76" i="4"/>
  <c r="F73" i="4" s="1"/>
  <c r="C101" i="4"/>
  <c r="C100" i="4" s="1"/>
  <c r="E82" i="4"/>
  <c r="C38" i="4"/>
  <c r="F39" i="4"/>
  <c r="F38" i="4" s="1"/>
  <c r="D82" i="4"/>
  <c r="C82" i="4"/>
  <c r="F83" i="4"/>
  <c r="F82" i="4" s="1"/>
  <c r="C70" i="4"/>
  <c r="C69" i="4" s="1"/>
  <c r="C68" i="4" s="1"/>
  <c r="F57" i="4"/>
  <c r="F54" i="4" s="1"/>
  <c r="F48" i="4"/>
  <c r="F43" i="4" s="1"/>
  <c r="C119" i="4"/>
  <c r="C118" i="4" s="1"/>
  <c r="C117" i="4" s="1"/>
  <c r="C35" i="4"/>
  <c r="C34" i="4" s="1"/>
  <c r="F34" i="4"/>
  <c r="E34" i="4"/>
  <c r="D34" i="4"/>
  <c r="D121" i="4"/>
  <c r="D120" i="4" s="1"/>
  <c r="F121" i="4"/>
  <c r="F120" i="4" s="1"/>
  <c r="E121" i="4"/>
  <c r="E120" i="4" s="1"/>
  <c r="F118" i="4"/>
  <c r="F117" i="4" s="1"/>
  <c r="E118" i="4"/>
  <c r="E117" i="4" s="1"/>
  <c r="C99" i="4" l="1"/>
  <c r="C61" i="4"/>
  <c r="C22" i="4"/>
  <c r="C21" i="4" s="1"/>
  <c r="C122" i="4"/>
  <c r="C121" i="4" s="1"/>
  <c r="C120" i="4" s="1"/>
  <c r="D118" i="4"/>
  <c r="D117" i="4" s="1"/>
  <c r="C110" i="4" l="1"/>
  <c r="C109" i="4" s="1"/>
  <c r="C108" i="4" s="1"/>
  <c r="C116" i="4"/>
  <c r="C115" i="4" s="1"/>
  <c r="C114" i="4" s="1"/>
  <c r="F115" i="4"/>
  <c r="F114" i="4" s="1"/>
  <c r="E115" i="4"/>
  <c r="E114" i="4" s="1"/>
  <c r="D115" i="4"/>
  <c r="D114" i="4" s="1"/>
  <c r="C113" i="4"/>
  <c r="C112" i="4" s="1"/>
  <c r="C111" i="4" s="1"/>
  <c r="F112" i="4"/>
  <c r="F111" i="4" s="1"/>
  <c r="E112" i="4"/>
  <c r="E111" i="4" s="1"/>
  <c r="D112" i="4"/>
  <c r="D111" i="4" s="1"/>
  <c r="F109" i="4"/>
  <c r="F108" i="4" s="1"/>
  <c r="E109" i="4"/>
  <c r="E108" i="4" s="1"/>
  <c r="C13" i="3"/>
  <c r="C12" i="3" s="1"/>
  <c r="D109" i="4" l="1"/>
  <c r="D108" i="4" s="1"/>
  <c r="C98" i="4" l="1"/>
  <c r="C96" i="4"/>
  <c r="C125" i="4"/>
  <c r="C124" i="4" s="1"/>
  <c r="C123" i="4" s="1"/>
  <c r="F124" i="4"/>
  <c r="F123" i="4" s="1"/>
  <c r="E124" i="4"/>
  <c r="E123" i="4" s="1"/>
  <c r="E36" i="4"/>
  <c r="F36" i="4"/>
  <c r="C37" i="4"/>
  <c r="C16" i="4"/>
  <c r="C13" i="4" l="1"/>
  <c r="C12" i="4" s="1"/>
  <c r="E33" i="4"/>
  <c r="E129" i="4" s="1"/>
  <c r="F33" i="4"/>
  <c r="F129" i="4" s="1"/>
  <c r="C95" i="4"/>
  <c r="C88" i="4" s="1"/>
  <c r="D124" i="4"/>
  <c r="D123" i="4" s="1"/>
  <c r="C36" i="4" l="1"/>
  <c r="C33" i="4" s="1"/>
  <c r="C129" i="4" s="1"/>
  <c r="D36" i="4"/>
  <c r="D33" i="4" l="1"/>
  <c r="D129" i="4" s="1"/>
  <c r="C11" i="3"/>
  <c r="C2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Ona</author>
  </authors>
  <commentList>
    <comment ref="B22" authorId="0" shapeId="0" xr:uid="{DAB16AA1-CAE2-463A-9960-F6716E2C11A4}">
      <text>
        <r>
          <rPr>
            <b/>
            <sz val="9"/>
            <color indexed="81"/>
            <rFont val="Tahoma"/>
            <family val="2"/>
          </rPr>
          <t>Ona:</t>
        </r>
        <r>
          <rPr>
            <sz val="9"/>
            <color indexed="81"/>
            <rFont val="Tahoma"/>
            <family val="2"/>
          </rPr>
          <t xml:space="preserve">
Įeina tarpinstitucinio bendradabiavimo koordinatoriaus lėšos</t>
        </r>
      </text>
    </comment>
  </commentList>
</comments>
</file>

<file path=xl/sharedStrings.xml><?xml version="1.0" encoding="utf-8"?>
<sst xmlns="http://schemas.openxmlformats.org/spreadsheetml/2006/main" count="284" uniqueCount="223">
  <si>
    <t>PATVIRTINTA</t>
  </si>
  <si>
    <t>Skuodo rajono savivaldybės tarybos</t>
  </si>
  <si>
    <t>Eil. Nr.</t>
  </si>
  <si>
    <t xml:space="preserve"> Asignavimų valdytojo ir programos (priemonės) pavadinimas</t>
  </si>
  <si>
    <t>Iš viso</t>
  </si>
  <si>
    <t>1.</t>
  </si>
  <si>
    <t>2.</t>
  </si>
  <si>
    <t>Savivaldybės administracija</t>
  </si>
  <si>
    <t>2.1.</t>
  </si>
  <si>
    <t>2.1.1.</t>
  </si>
  <si>
    <t>Socialinės paramos ir sveikatos apsaugos paslaugų kokybės ir prieinamumo gerinimo programa Nr. 2</t>
  </si>
  <si>
    <t>______________________</t>
  </si>
  <si>
    <t>1.3.</t>
  </si>
  <si>
    <t>Nijolė Mackevičienė, (8 440)  45 554</t>
  </si>
  <si>
    <t>Eurais</t>
  </si>
  <si>
    <t>Klasifikacijos kodas</t>
  </si>
  <si>
    <t>Pavadinimas</t>
  </si>
  <si>
    <t>Suma</t>
  </si>
  <si>
    <t xml:space="preserve">Dotacijos </t>
  </si>
  <si>
    <t>1.3.4.</t>
  </si>
  <si>
    <t>Dotacijos iš kitų valdžios sektoriaus subjektų</t>
  </si>
  <si>
    <t>1.3.4.1.</t>
  </si>
  <si>
    <t xml:space="preserve">Dotacijos iš kitų valdžios sektoriaus subjektų einamiesiems tikslams </t>
  </si>
  <si>
    <t>Iš viso pajamų</t>
  </si>
  <si>
    <t>____________________________</t>
  </si>
  <si>
    <t>1.3.4.1.1.5.</t>
  </si>
  <si>
    <t>Kitos dotacijos einamiesiems tikslams, iš jų:</t>
  </si>
  <si>
    <t>Kultūros ir turizmo, sporto, jaunimo ir bendruomenių veiklos aktyvinimo programa Nr. 3</t>
  </si>
  <si>
    <t>3.</t>
  </si>
  <si>
    <t>3.1.</t>
  </si>
  <si>
    <t>3.1.1.</t>
  </si>
  <si>
    <t>4.</t>
  </si>
  <si>
    <t>4.1.</t>
  </si>
  <si>
    <t>4.1.1.</t>
  </si>
  <si>
    <t>1 priedas</t>
  </si>
  <si>
    <t>2 priedas</t>
  </si>
  <si>
    <t>Infrastruktūros ir investicijų plėtros programa Nr. 6</t>
  </si>
  <si>
    <t xml:space="preserve">           PATVIRTINTA</t>
  </si>
  <si>
    <t xml:space="preserve">SKUODO RAJONO SAVIVALDYBĖS 2024 METŲ BIUDŽETO ASIGNAVIMŲ PATIKSLINIMAS </t>
  </si>
  <si>
    <t>SKUODO RAJONO SAVIVALDYBĖS 2024 METŲ BIUDŽETO PAJAMŲ PATIKSLINIMAS</t>
  </si>
  <si>
    <t>Valstybės biudžeto lėšos</t>
  </si>
  <si>
    <t xml:space="preserve">Savivaldybės biudžeto lėšos savarankiškoms funkcijoms vykdyti </t>
  </si>
  <si>
    <t xml:space="preserve">Biudžeto valdymo skyrius ( asignavimų valdytojas - Savivaldybės meras ) </t>
  </si>
  <si>
    <t>6.1.1.5. Nepaskirstytų lėšų rezervas</t>
  </si>
  <si>
    <t>Ugdymo kokybės ir mokymosi aplinkos užtikrinimo programa Nr. 1</t>
  </si>
  <si>
    <t>1.2.</t>
  </si>
  <si>
    <t>6.</t>
  </si>
  <si>
    <t>6.1.</t>
  </si>
  <si>
    <t>6.1.1.</t>
  </si>
  <si>
    <t>Mosėdžio gimnazija</t>
  </si>
  <si>
    <t>6.1.1.2. Komunalinio ūkio plėtra seniūnijose</t>
  </si>
  <si>
    <t>1.2.1.</t>
  </si>
  <si>
    <t>5.</t>
  </si>
  <si>
    <t>5.1.</t>
  </si>
  <si>
    <t>5.1.1.</t>
  </si>
  <si>
    <t>7.</t>
  </si>
  <si>
    <t>7.1.</t>
  </si>
  <si>
    <t>7.1.1.</t>
  </si>
  <si>
    <t>Skuodo miesto seniūnija</t>
  </si>
  <si>
    <t xml:space="preserve">6.2.2.6. Kelių priežiūros ir plėtros programos įgyvendinimas </t>
  </si>
  <si>
    <t>Europos Sąjungos finansinės paramos lėšos, bendrojo finansavimo lėšos</t>
  </si>
  <si>
    <t>6.1.1.1. Gatvių apšvietimo užtikrinimas seniūnijose</t>
  </si>
  <si>
    <t>Notėnų seniūnija</t>
  </si>
  <si>
    <t>8.</t>
  </si>
  <si>
    <t>9.</t>
  </si>
  <si>
    <t>9.1.</t>
  </si>
  <si>
    <t>9.1.1.</t>
  </si>
  <si>
    <t>1.3.4.1.1.1.</t>
  </si>
  <si>
    <t xml:space="preserve">Speciali tikslinė dotacija savivaldybėms einamiesiems tikslams </t>
  </si>
  <si>
    <t>1.3.4.1.1.1.B.</t>
  </si>
  <si>
    <t>Mokymo lėšoms finansuoti</t>
  </si>
  <si>
    <t>1.3.4.1.1.1.A.</t>
  </si>
  <si>
    <t>Valstybinėms (valstybės perduotoms savivaldybėms) funkcijoms atlikti, iš jų</t>
  </si>
  <si>
    <t>17.</t>
  </si>
  <si>
    <t>17.1.</t>
  </si>
  <si>
    <t>17.1.1.</t>
  </si>
  <si>
    <t>18.</t>
  </si>
  <si>
    <t>18.1.</t>
  </si>
  <si>
    <t>18.1.1.</t>
  </si>
  <si>
    <t>1.1.1.3. Ugdymo proceso organizavimas ir vykdymas gimnazijose, vidurinio ugdymo mokyklose</t>
  </si>
  <si>
    <t>Šačių seniūnija</t>
  </si>
  <si>
    <t>10.</t>
  </si>
  <si>
    <t>Skuodo vaikų lopšelis-darželis</t>
  </si>
  <si>
    <t>10.1.</t>
  </si>
  <si>
    <t>10.1.1.</t>
  </si>
  <si>
    <t>11.</t>
  </si>
  <si>
    <t>Ylakių vaikų lopšelis-darželis</t>
  </si>
  <si>
    <t>Mosėdžio vaikų lopšelis-darželis</t>
  </si>
  <si>
    <t>1.1.1.1. Ugdymo proceso organizavimas ir vykdymas lopšeliuose-darželiuose</t>
  </si>
  <si>
    <t>Skuodo Bartuvos progimnazija</t>
  </si>
  <si>
    <t>Ugdymo proceso organizavimas ir vykdymas pagrindinėse mokyklose ir progimnazijose</t>
  </si>
  <si>
    <t>14.</t>
  </si>
  <si>
    <t>Skuodo Pranciškaus Žadeikio gimnazija</t>
  </si>
  <si>
    <t>14.1.</t>
  </si>
  <si>
    <t>14.1.1.</t>
  </si>
  <si>
    <t>Ugdymo proceso organizavimas ir vykdymas gimnazijose, vidurinio ugdymo mokyklose</t>
  </si>
  <si>
    <t>Savivaldybės valdymo ir pagrindinių funkcijų vykdymo programa Nr. 4</t>
  </si>
  <si>
    <t>4.1.1.1. Savivaldybės administracijos veiklos užtikrinimas</t>
  </si>
  <si>
    <t>4.3.1.2. Žemės sklypų formavimas ir kadastriniai matavimai</t>
  </si>
  <si>
    <t>6.2.2.6. Kelių priežiūros ir plėtros programos įgyvendinimas</t>
  </si>
  <si>
    <t>Lenkimų seniūnija</t>
  </si>
  <si>
    <t>6.2.</t>
  </si>
  <si>
    <t>6.2.1.</t>
  </si>
  <si>
    <t xml:space="preserve">3.5.1.2. Organizacijų aktyvinimas ir projektinės veiklos skatinimas </t>
  </si>
  <si>
    <t>Barstyčių seniūnija</t>
  </si>
  <si>
    <t>4.2.</t>
  </si>
  <si>
    <t>4.2.1.</t>
  </si>
  <si>
    <t>4.1.1.2. Seniūnijų veiklos užtikrinimas</t>
  </si>
  <si>
    <t>Ylakių seniūnija</t>
  </si>
  <si>
    <t>Mosėdžio seniūnija</t>
  </si>
  <si>
    <t>Skuodo seniūnija</t>
  </si>
  <si>
    <t>Aleksandrijos seniūnija</t>
  </si>
  <si>
    <t xml:space="preserve">6.1.1.6. Kapinių (veikiančių ir neveikiančių) tvarkymo ir priežiūros užtikrinimas  seniūnijose </t>
  </si>
  <si>
    <t>2.2.</t>
  </si>
  <si>
    <t>2.2.1.</t>
  </si>
  <si>
    <t>1.2.3.1. Mokymo lėšų rezervas</t>
  </si>
  <si>
    <t>3.2.</t>
  </si>
  <si>
    <t>3.2.1.</t>
  </si>
  <si>
    <t>5.2.</t>
  </si>
  <si>
    <t>5.2.1.</t>
  </si>
  <si>
    <t>6.3.</t>
  </si>
  <si>
    <t>6.3.1.</t>
  </si>
  <si>
    <t>8.2.</t>
  </si>
  <si>
    <t>8.2.1.</t>
  </si>
  <si>
    <t>9.2.</t>
  </si>
  <si>
    <t>9.2.1.</t>
  </si>
  <si>
    <t>10.2.</t>
  </si>
  <si>
    <t>10.2.1.</t>
  </si>
  <si>
    <t>11.2.</t>
  </si>
  <si>
    <t>11.2.1.</t>
  </si>
  <si>
    <t>15.</t>
  </si>
  <si>
    <t>15.1.</t>
  </si>
  <si>
    <t>15.1.1.</t>
  </si>
  <si>
    <t>16.</t>
  </si>
  <si>
    <t>16.1.</t>
  </si>
  <si>
    <t>16.1.1.</t>
  </si>
  <si>
    <t>8.3.</t>
  </si>
  <si>
    <t>8.3.1.</t>
  </si>
  <si>
    <t>2.1.2.7. Būsto šildymo išlaidų, geriamojo vandens išlaidų ir karšto vandens išlaidų kompensavimas</t>
  </si>
  <si>
    <t>1.2.2.</t>
  </si>
  <si>
    <t>Socialinių išmokų ir kompensacijų skaičiavimas ir mokėjimas</t>
  </si>
  <si>
    <t>Lėšos išlaidoms, patirtoms 2024 metais teikiant piniginę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 padengti</t>
  </si>
  <si>
    <t>Jaunimo politikos įgyvendinimas</t>
  </si>
  <si>
    <t>2.1.2.8. Laidojimo pašalpos mokėjimas</t>
  </si>
  <si>
    <t>4.1.2.4. Socialinių išmokų Socialinių išmokų ir kompensacijų skaičiavimo ir mokėjimo administravimo išlaidų finansavimas</t>
  </si>
  <si>
    <t>2.1.2.6. Socialinių išmokų skyrimas ir mokėjimas</t>
  </si>
  <si>
    <t>4.1.2.10. Jaunimo teisių apsaugos finansavimas</t>
  </si>
  <si>
    <t>2.1.3.2. Socialinių globos paslaugų iš globos įstaigų pirkimas</t>
  </si>
  <si>
    <t>2.1.3.9. Tėvų globos netekusių vaikų laikinosios globos (rūpybos) šeimoje ir globėjų veiklos organizavimas</t>
  </si>
  <si>
    <t>2.1.4.2. Socialinio būsto ir savivaldybės būstų fondų plėtros programos įgyvendinimas</t>
  </si>
  <si>
    <t>4.3.1.3. Turto inventorizacija ir vertinimas</t>
  </si>
  <si>
    <t>4.1.1.8. Civilinės būklės aktų registravimas</t>
  </si>
  <si>
    <t>Tvarios aplinkos apsaugos, verslo ir žemės ūkio plėtros programa Nr. 5</t>
  </si>
  <si>
    <t>5.2.1.6. Vandens telkinių valymas ir priežiūra</t>
  </si>
  <si>
    <t>5.2.1.4. Aplinkos taršos mažinimo priemonių įgyvendinimas</t>
  </si>
  <si>
    <t>3.1.1.9. Skuodo miesto ir rajono šventinių renginių organizavimas</t>
  </si>
  <si>
    <t>6.2.1.29. Skuodo miesto šiaurinio kvartalo kompleksinis sutvarkymas</t>
  </si>
  <si>
    <t>4.1.2.17. Socialinių paslaugų administravimas (asmenims su sunkia negalia)</t>
  </si>
  <si>
    <t>2.1.3.4. Asmenų su sunkia negalia socialinės globos organizavimas</t>
  </si>
  <si>
    <t xml:space="preserve">Socialinės paslaugos </t>
  </si>
  <si>
    <t>Lėšos savivaldybės patirtoms užsieniečių, pasitraukusių iš Ukrainos dėl Rusijos Federacijos karinių veiksmų Ukrainoje, priėmimo išlaidoms kompensuoti</t>
  </si>
  <si>
    <t>Skuodo rajono savivaldybės kūno kultūros ir sporto centras</t>
  </si>
  <si>
    <t>Skuodo rajono savivaldybės kūno kultūros ir sporto centro veiklos užtikrinimas</t>
  </si>
  <si>
    <t xml:space="preserve">2.1.6.1. Socialinės paramos priemonių įgyvendinimas </t>
  </si>
  <si>
    <t>1.1.</t>
  </si>
  <si>
    <t>1.1.1.</t>
  </si>
  <si>
    <t>1.1.3.</t>
  </si>
  <si>
    <t>1.1.2.</t>
  </si>
  <si>
    <t>1.1.4.</t>
  </si>
  <si>
    <t>1.1.5.</t>
  </si>
  <si>
    <t>1.1.6.</t>
  </si>
  <si>
    <t>1.1.7.</t>
  </si>
  <si>
    <t>1.2.3.</t>
  </si>
  <si>
    <t>1.2.4.</t>
  </si>
  <si>
    <t>1.2.5.</t>
  </si>
  <si>
    <t>1.2.6.</t>
  </si>
  <si>
    <t>1.2.7.</t>
  </si>
  <si>
    <t>1.3.1.</t>
  </si>
  <si>
    <t>1.3.2.</t>
  </si>
  <si>
    <t>4.3.</t>
  </si>
  <si>
    <t>4.3.1.</t>
  </si>
  <si>
    <t>4.4.</t>
  </si>
  <si>
    <t>4.4.1.</t>
  </si>
  <si>
    <t>4.4.2.</t>
  </si>
  <si>
    <t>4.4.3.</t>
  </si>
  <si>
    <t>5.3.</t>
  </si>
  <si>
    <t>5.3.1.</t>
  </si>
  <si>
    <t>7.2.</t>
  </si>
  <si>
    <t>7.2.1.</t>
  </si>
  <si>
    <t>8.1.</t>
  </si>
  <si>
    <t>8.1.1.</t>
  </si>
  <si>
    <t>8.3.2.</t>
  </si>
  <si>
    <t>8.3.3.</t>
  </si>
  <si>
    <t>9.2.2.</t>
  </si>
  <si>
    <t>10.3.</t>
  </si>
  <si>
    <t>10.3.1.</t>
  </si>
  <si>
    <t>10.4.</t>
  </si>
  <si>
    <t>10.4.1.</t>
  </si>
  <si>
    <t>10.4.2.</t>
  </si>
  <si>
    <t>10.4.3.</t>
  </si>
  <si>
    <t>11.1.</t>
  </si>
  <si>
    <t>11.1.1.</t>
  </si>
  <si>
    <t>11.2.2.</t>
  </si>
  <si>
    <t>12.</t>
  </si>
  <si>
    <t>12.1.</t>
  </si>
  <si>
    <t>12.1.1.</t>
  </si>
  <si>
    <t>13.</t>
  </si>
  <si>
    <t>13.1.</t>
  </si>
  <si>
    <t>13.1.1.</t>
  </si>
  <si>
    <t>Priešgaisrinė sauga</t>
  </si>
  <si>
    <t>Skuodo rajono savivaldybės priešgaisrinė tarnyba</t>
  </si>
  <si>
    <t>Skuodo rajono savivaldybės priešgaisrinės tarnybos veiklos užtikrinimas</t>
  </si>
  <si>
    <t>19.</t>
  </si>
  <si>
    <t>19.1.</t>
  </si>
  <si>
    <t>19.1.1.</t>
  </si>
  <si>
    <t xml:space="preserve">                                                             2024 m. lapkričio 20 d. sprendimu Nr. T10-245  </t>
  </si>
  <si>
    <t xml:space="preserve">                                          Skuodo rajono savivaldybės tarybos</t>
  </si>
  <si>
    <t>2024 m. lapkričio 20 d. sprendimu Nr. T10-245</t>
  </si>
  <si>
    <t>Erdvinių duomenų rinkinio tvarkymas</t>
  </si>
  <si>
    <t>4.1.2.6. Žemės ūkio fubkcijų vykdymas</t>
  </si>
  <si>
    <t>1.2.8.</t>
  </si>
  <si>
    <t>PATIKSLINTAS VARIANTAS</t>
  </si>
  <si>
    <t xml:space="preserve">                                       PATIKSLINTAS VARIANTAS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</si>
</sst>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indexed="8"/>
      <name val="Calibri"/>
      <family val="2"/>
    </font>
    <font>
      <sz val="10"/>
      <name val="Arial"/>
      <family val="2"/>
      <charset val="186"/>
    </font>
    <font>
      <sz val="10"/>
      <name val="Times New Roman"/>
      <family val="1"/>
      <charset val="186"/>
    </font>
    <font>
      <sz val="11"/>
      <name val="Times New Roman"/>
      <family val="1"/>
      <charset val="186"/>
    </font>
    <font>
      <b/>
      <sz val="10"/>
      <name val="Times New Roman"/>
      <family val="1"/>
      <charset val="186"/>
    </font>
    <font>
      <sz val="8"/>
      <name val="Times New Roman"/>
      <family val="1"/>
      <charset val="186"/>
    </font>
    <font>
      <b/>
      <sz val="10"/>
      <color indexed="8"/>
      <name val="Times New Roman"/>
      <family val="1"/>
      <charset val="186"/>
    </font>
    <font>
      <sz val="10"/>
      <name val="Times New Roman"/>
      <family val="1"/>
    </font>
    <font>
      <b/>
      <sz val="10"/>
      <name val="Times New Roman"/>
      <family val="1"/>
    </font>
    <font>
      <b/>
      <sz val="12"/>
      <name val="Times New Roman"/>
      <family val="1"/>
      <charset val="186"/>
    </font>
    <font>
      <b/>
      <sz val="10"/>
      <color indexed="8"/>
      <name val="Times New Roman"/>
      <family val="1"/>
    </font>
    <font>
      <sz val="10"/>
      <color indexed="8"/>
      <name val="Times New Roman"/>
      <family val="1"/>
      <charset val="186"/>
    </font>
    <font>
      <sz val="10"/>
      <color indexed="8"/>
      <name val="Times New Roman"/>
      <family val="1"/>
    </font>
    <font>
      <sz val="11"/>
      <name val="Times New Roman"/>
      <family val="1"/>
    </font>
    <font>
      <b/>
      <sz val="11"/>
      <name val="Times New Roman"/>
      <family val="1"/>
    </font>
    <font>
      <b/>
      <sz val="11"/>
      <color indexed="8"/>
      <name val="Times New Roman"/>
      <family val="1"/>
    </font>
    <font>
      <sz val="8"/>
      <name val="Calibri"/>
      <family val="2"/>
    </font>
    <font>
      <b/>
      <sz val="11"/>
      <name val="Times New Roman"/>
      <family val="1"/>
      <charset val="186"/>
    </font>
    <font>
      <b/>
      <sz val="12"/>
      <name val="Times New Roman"/>
      <family val="1"/>
    </font>
    <font>
      <b/>
      <sz val="11"/>
      <color indexed="8"/>
      <name val="Times New Roman"/>
      <family val="1"/>
      <charset val="186"/>
    </font>
    <font>
      <sz val="11"/>
      <color theme="1"/>
      <name val="Times New Roman"/>
      <family val="1"/>
      <charset val="186"/>
    </font>
    <font>
      <b/>
      <sz val="9"/>
      <color indexed="81"/>
      <name val="Tahoma"/>
      <family val="2"/>
    </font>
    <font>
      <sz val="9"/>
      <color indexed="81"/>
      <name val="Tahoma"/>
      <family val="2"/>
    </font>
    <font>
      <sz val="12"/>
      <color theme="1"/>
      <name val="Times New Roman"/>
      <family val="1"/>
      <charset val="186"/>
    </font>
    <font>
      <sz val="11"/>
      <color theme="1"/>
      <name val="Times New Roman"/>
      <family val="1"/>
    </font>
    <font>
      <b/>
      <i/>
      <sz val="10"/>
      <color indexed="8"/>
      <name val="Times New Roman"/>
      <family val="1"/>
      <charset val="238"/>
    </font>
    <font>
      <b/>
      <i/>
      <sz val="11"/>
      <name val="Times New Roman"/>
      <family val="1"/>
      <charset val="23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3">
    <xf numFmtId="0" fontId="0" fillId="0" borderId="0"/>
    <xf numFmtId="0" fontId="1" fillId="0" borderId="0"/>
    <xf numFmtId="0" fontId="1" fillId="0" borderId="0"/>
  </cellStyleXfs>
  <cellXfs count="99">
    <xf numFmtId="0" fontId="0" fillId="0" borderId="0" xfId="0"/>
    <xf numFmtId="0" fontId="2" fillId="0" borderId="0" xfId="1" applyFont="1"/>
    <xf numFmtId="0" fontId="3" fillId="0" borderId="0" xfId="1" applyFont="1"/>
    <xf numFmtId="0" fontId="3" fillId="0" borderId="0" xfId="1" applyFont="1" applyAlignment="1">
      <alignment horizontal="left"/>
    </xf>
    <xf numFmtId="0" fontId="2" fillId="0" borderId="0" xfId="1" applyFont="1" applyAlignment="1">
      <alignment horizontal="left"/>
    </xf>
    <xf numFmtId="0" fontId="4" fillId="0" borderId="0" xfId="1" applyFont="1" applyAlignment="1">
      <alignment horizontal="center" wrapText="1"/>
    </xf>
    <xf numFmtId="0" fontId="11" fillId="0" borderId="0" xfId="0" applyFont="1"/>
    <xf numFmtId="0" fontId="11" fillId="0" borderId="0" xfId="0" applyFont="1" applyAlignment="1">
      <alignment horizontal="right"/>
    </xf>
    <xf numFmtId="0" fontId="11" fillId="0" borderId="7" xfId="0" applyFont="1" applyBorder="1" applyAlignment="1">
      <alignment horizontal="left"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6" fillId="0" borderId="1" xfId="0" applyFont="1" applyBorder="1"/>
    <xf numFmtId="0" fontId="10" fillId="0" borderId="1" xfId="0" applyFont="1" applyBorder="1"/>
    <xf numFmtId="0" fontId="10" fillId="0" borderId="1" xfId="0" applyFont="1" applyBorder="1" applyAlignment="1">
      <alignment wrapText="1"/>
    </xf>
    <xf numFmtId="0" fontId="11" fillId="0" borderId="0" xfId="0" applyFont="1" applyAlignment="1">
      <alignment horizontal="center"/>
    </xf>
    <xf numFmtId="1" fontId="11" fillId="0" borderId="0" xfId="0" applyNumberFormat="1" applyFont="1"/>
    <xf numFmtId="3" fontId="6" fillId="0" borderId="1" xfId="0" applyNumberFormat="1" applyFont="1" applyBorder="1"/>
    <xf numFmtId="3" fontId="8" fillId="2" borderId="1" xfId="0" applyNumberFormat="1" applyFont="1" applyFill="1" applyBorder="1"/>
    <xf numFmtId="0" fontId="15" fillId="0" borderId="2" xfId="1" applyFont="1" applyBorder="1" applyAlignment="1">
      <alignment wrapText="1"/>
    </xf>
    <xf numFmtId="0" fontId="2" fillId="0" borderId="1" xfId="1" applyFont="1" applyBorder="1" applyAlignment="1">
      <alignment horizontal="center" vertical="center" wrapText="1"/>
    </xf>
    <xf numFmtId="0" fontId="2" fillId="0" borderId="1" xfId="1" applyFont="1" applyBorder="1" applyAlignment="1">
      <alignment vertical="center" wrapText="1"/>
    </xf>
    <xf numFmtId="49" fontId="13" fillId="0" borderId="1" xfId="1" applyNumberFormat="1" applyFont="1" applyBorder="1" applyAlignment="1">
      <alignment horizontal="center"/>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0" fontId="14" fillId="0" borderId="1" xfId="1" applyFont="1" applyBorder="1" applyAlignment="1">
      <alignment horizontal="left" vertical="center"/>
    </xf>
    <xf numFmtId="3" fontId="14" fillId="0" borderId="1" xfId="1" applyNumberFormat="1" applyFont="1" applyBorder="1" applyAlignment="1">
      <alignment horizontal="center" vertical="center"/>
    </xf>
    <xf numFmtId="3" fontId="13" fillId="0" borderId="1" xfId="1" applyNumberFormat="1" applyFont="1" applyBorder="1" applyAlignment="1">
      <alignment horizontal="center" vertical="center"/>
    </xf>
    <xf numFmtId="0" fontId="13" fillId="0" borderId="0" xfId="1" applyFont="1" applyAlignment="1">
      <alignment horizontal="center"/>
    </xf>
    <xf numFmtId="1" fontId="13" fillId="0" borderId="0" xfId="1" applyNumberFormat="1" applyFont="1" applyAlignment="1">
      <alignment horizontal="center"/>
    </xf>
    <xf numFmtId="0" fontId="14" fillId="0" borderId="1" xfId="1" applyFont="1" applyBorder="1" applyAlignment="1">
      <alignment horizontal="center" vertical="center"/>
    </xf>
    <xf numFmtId="0" fontId="13" fillId="0" borderId="1" xfId="1" applyFont="1" applyBorder="1" applyAlignment="1">
      <alignment horizontal="center" vertical="center"/>
    </xf>
    <xf numFmtId="3" fontId="7" fillId="0" borderId="1" xfId="0" applyNumberFormat="1" applyFont="1" applyBorder="1"/>
    <xf numFmtId="3" fontId="8" fillId="0" borderId="1" xfId="0" applyNumberFormat="1" applyFont="1" applyBorder="1"/>
    <xf numFmtId="0" fontId="10" fillId="0" borderId="5" xfId="0" applyFont="1" applyBorder="1" applyAlignment="1">
      <alignment wrapText="1"/>
    </xf>
    <xf numFmtId="0" fontId="12" fillId="0" borderId="1" xfId="0" applyFont="1" applyBorder="1" applyAlignment="1">
      <alignment wrapText="1"/>
    </xf>
    <xf numFmtId="0" fontId="7" fillId="0" borderId="0" xfId="1" applyFont="1" applyAlignment="1">
      <alignment horizontal="right" wrapText="1"/>
    </xf>
    <xf numFmtId="49" fontId="17" fillId="0" borderId="1" xfId="1" applyNumberFormat="1" applyFont="1" applyBorder="1" applyAlignment="1">
      <alignment horizontal="center"/>
    </xf>
    <xf numFmtId="0" fontId="17" fillId="0" borderId="2" xfId="1" applyFont="1" applyBorder="1" applyAlignment="1">
      <alignment wrapText="1"/>
    </xf>
    <xf numFmtId="0" fontId="13" fillId="2" borderId="2" xfId="1" applyFont="1" applyFill="1" applyBorder="1"/>
    <xf numFmtId="0" fontId="14" fillId="0" borderId="1" xfId="1" applyFont="1" applyBorder="1" applyAlignment="1">
      <alignment horizontal="center"/>
    </xf>
    <xf numFmtId="0" fontId="15" fillId="0" borderId="1" xfId="1" applyFont="1" applyBorder="1" applyAlignment="1">
      <alignment horizontal="left" wrapText="1"/>
    </xf>
    <xf numFmtId="0" fontId="13" fillId="0" borderId="1" xfId="1" applyFont="1" applyBorder="1" applyAlignment="1">
      <alignment horizontal="center"/>
    </xf>
    <xf numFmtId="49" fontId="14" fillId="0" borderId="1" xfId="1" applyNumberFormat="1" applyFont="1" applyBorder="1" applyAlignment="1">
      <alignment horizontal="center"/>
    </xf>
    <xf numFmtId="0" fontId="13" fillId="2" borderId="2" xfId="1" applyFont="1" applyFill="1" applyBorder="1" applyAlignment="1">
      <alignment wrapText="1"/>
    </xf>
    <xf numFmtId="0" fontId="14" fillId="0" borderId="2" xfId="1" applyFont="1" applyBorder="1" applyAlignment="1">
      <alignment wrapText="1"/>
    </xf>
    <xf numFmtId="0" fontId="8" fillId="0" borderId="2" xfId="1" applyFont="1" applyBorder="1" applyAlignment="1">
      <alignment horizontal="center"/>
    </xf>
    <xf numFmtId="0" fontId="18" fillId="0" borderId="2" xfId="1" applyFont="1" applyBorder="1"/>
    <xf numFmtId="49" fontId="8" fillId="0" borderId="1" xfId="1" applyNumberFormat="1" applyFont="1" applyBorder="1" applyAlignment="1">
      <alignment horizontal="center"/>
    </xf>
    <xf numFmtId="49" fontId="7" fillId="0" borderId="1" xfId="1" applyNumberFormat="1" applyFont="1" applyBorder="1" applyAlignment="1">
      <alignment horizontal="center"/>
    </xf>
    <xf numFmtId="0" fontId="19" fillId="0" borderId="2" xfId="1" applyFont="1" applyBorder="1" applyAlignment="1">
      <alignment wrapText="1"/>
    </xf>
    <xf numFmtId="49" fontId="3" fillId="0" borderId="1" xfId="1" applyNumberFormat="1" applyFont="1" applyBorder="1" applyAlignment="1">
      <alignment horizontal="center"/>
    </xf>
    <xf numFmtId="0" fontId="3" fillId="0" borderId="2" xfId="1" applyFont="1" applyBorder="1" applyAlignment="1">
      <alignment wrapText="1"/>
    </xf>
    <xf numFmtId="0" fontId="3" fillId="2" borderId="2" xfId="1" applyFont="1" applyFill="1" applyBorder="1"/>
    <xf numFmtId="3" fontId="7" fillId="2" borderId="1" xfId="0" applyNumberFormat="1" applyFont="1" applyFill="1" applyBorder="1"/>
    <xf numFmtId="0" fontId="17" fillId="0" borderId="2" xfId="1" applyFont="1" applyBorder="1"/>
    <xf numFmtId="0" fontId="8" fillId="0" borderId="1" xfId="0" applyFont="1" applyBorder="1" applyAlignment="1">
      <alignment wrapText="1"/>
    </xf>
    <xf numFmtId="0" fontId="6" fillId="0" borderId="1" xfId="0" applyFont="1" applyBorder="1" applyAlignment="1">
      <alignment wrapText="1"/>
    </xf>
    <xf numFmtId="0" fontId="2" fillId="0" borderId="1" xfId="0" applyFont="1" applyBorder="1" applyAlignment="1">
      <alignment horizontal="left" wrapText="1"/>
    </xf>
    <xf numFmtId="0" fontId="14" fillId="0" borderId="2" xfId="1" applyFont="1" applyBorder="1"/>
    <xf numFmtId="0" fontId="13" fillId="0" borderId="2" xfId="1" applyFont="1" applyBorder="1" applyAlignment="1">
      <alignment wrapText="1"/>
    </xf>
    <xf numFmtId="49" fontId="20" fillId="3" borderId="1" xfId="0" applyNumberFormat="1" applyFont="1" applyFill="1" applyBorder="1" applyAlignment="1">
      <alignment horizontal="left" vertical="top" wrapText="1"/>
    </xf>
    <xf numFmtId="14" fontId="13" fillId="2" borderId="1" xfId="1" quotePrefix="1" applyNumberFormat="1" applyFont="1" applyFill="1" applyBorder="1" applyAlignment="1">
      <alignment horizontal="center"/>
    </xf>
    <xf numFmtId="49" fontId="23" fillId="3" borderId="1" xfId="0" applyNumberFormat="1" applyFont="1" applyFill="1" applyBorder="1" applyAlignment="1">
      <alignment horizontal="left" vertical="top" wrapText="1"/>
    </xf>
    <xf numFmtId="0" fontId="13" fillId="0" borderId="2" xfId="1" applyFont="1" applyBorder="1" applyAlignment="1">
      <alignment horizontal="center"/>
    </xf>
    <xf numFmtId="0" fontId="11" fillId="0" borderId="6" xfId="0" applyFont="1" applyBorder="1"/>
    <xf numFmtId="0" fontId="6" fillId="0" borderId="3" xfId="0" applyFont="1" applyBorder="1"/>
    <xf numFmtId="3" fontId="6" fillId="0" borderId="4" xfId="0" applyNumberFormat="1" applyFont="1" applyBorder="1"/>
    <xf numFmtId="49" fontId="24" fillId="0" borderId="1" xfId="0" applyNumberFormat="1" applyFont="1" applyBorder="1" applyAlignment="1">
      <alignment horizontal="left" wrapText="1"/>
    </xf>
    <xf numFmtId="0" fontId="14" fillId="0" borderId="1" xfId="1" applyFont="1" applyBorder="1" applyAlignment="1">
      <alignment horizontal="left"/>
    </xf>
    <xf numFmtId="0" fontId="13" fillId="0" borderId="2" xfId="1" applyFont="1" applyBorder="1"/>
    <xf numFmtId="0" fontId="13" fillId="0" borderId="2" xfId="1" applyFont="1" applyBorder="1" applyAlignment="1">
      <alignment horizontal="center" vertical="center"/>
    </xf>
    <xf numFmtId="49" fontId="20" fillId="3" borderId="2" xfId="0" applyNumberFormat="1" applyFont="1" applyFill="1" applyBorder="1" applyAlignment="1">
      <alignment horizontal="left" vertical="top" wrapText="1"/>
    </xf>
    <xf numFmtId="49" fontId="23" fillId="0" borderId="1" xfId="0" applyNumberFormat="1" applyFont="1" applyBorder="1" applyAlignment="1">
      <alignment horizontal="left" vertical="top" wrapText="1"/>
    </xf>
    <xf numFmtId="49" fontId="20" fillId="0" borderId="1" xfId="0" applyNumberFormat="1" applyFont="1" applyBorder="1" applyAlignment="1">
      <alignment horizontal="left" wrapText="1"/>
    </xf>
    <xf numFmtId="49" fontId="23" fillId="3" borderId="2" xfId="0" applyNumberFormat="1" applyFont="1" applyFill="1" applyBorder="1" applyAlignment="1">
      <alignment horizontal="left" vertical="top" wrapText="1"/>
    </xf>
    <xf numFmtId="49" fontId="23" fillId="0" borderId="2" xfId="0" applyNumberFormat="1" applyFont="1" applyBorder="1" applyAlignment="1">
      <alignment horizontal="left" vertical="top" wrapText="1"/>
    </xf>
    <xf numFmtId="0" fontId="3" fillId="2" borderId="2" xfId="1" applyFont="1" applyFill="1" applyBorder="1" applyAlignment="1">
      <alignment wrapText="1"/>
    </xf>
    <xf numFmtId="49" fontId="17" fillId="2" borderId="1" xfId="1" applyNumberFormat="1" applyFont="1" applyFill="1" applyBorder="1" applyAlignment="1">
      <alignment horizontal="center"/>
    </xf>
    <xf numFmtId="49" fontId="3" fillId="2" borderId="1" xfId="1" applyNumberFormat="1" applyFont="1" applyFill="1" applyBorder="1" applyAlignment="1">
      <alignment horizontal="center"/>
    </xf>
    <xf numFmtId="49" fontId="24" fillId="0" borderId="11" xfId="0" applyNumberFormat="1" applyFont="1" applyBorder="1" applyAlignment="1">
      <alignment horizontal="left" vertical="top" wrapText="1"/>
    </xf>
    <xf numFmtId="0" fontId="14" fillId="0" borderId="2" xfId="1" applyFont="1" applyBorder="1" applyAlignment="1">
      <alignment horizontal="center"/>
    </xf>
    <xf numFmtId="0" fontId="10" fillId="0" borderId="5" xfId="0" applyFont="1" applyBorder="1"/>
    <xf numFmtId="0" fontId="12" fillId="0" borderId="5" xfId="0" applyFont="1" applyBorder="1" applyAlignment="1">
      <alignment wrapText="1"/>
    </xf>
    <xf numFmtId="3" fontId="7" fillId="0" borderId="5" xfId="0" applyNumberFormat="1" applyFont="1" applyBorder="1"/>
    <xf numFmtId="0" fontId="2" fillId="2" borderId="1" xfId="2" applyFont="1" applyFill="1" applyBorder="1" applyAlignment="1">
      <alignment wrapText="1"/>
    </xf>
    <xf numFmtId="49" fontId="3" fillId="0" borderId="5" xfId="1" applyNumberFormat="1" applyFont="1" applyBorder="1" applyAlignment="1">
      <alignment horizontal="center"/>
    </xf>
    <xf numFmtId="0" fontId="3" fillId="0" borderId="12" xfId="1" applyFont="1" applyBorder="1" applyAlignment="1">
      <alignment wrapText="1"/>
    </xf>
    <xf numFmtId="0" fontId="7" fillId="4" borderId="5" xfId="2" applyFont="1" applyFill="1" applyBorder="1" applyAlignment="1">
      <alignment wrapText="1"/>
    </xf>
    <xf numFmtId="3" fontId="7" fillId="4" borderId="1" xfId="0" applyNumberFormat="1" applyFont="1" applyFill="1" applyBorder="1"/>
    <xf numFmtId="14" fontId="13" fillId="4" borderId="1" xfId="1" quotePrefix="1" applyNumberFormat="1" applyFont="1" applyFill="1" applyBorder="1" applyAlignment="1">
      <alignment horizontal="center"/>
    </xf>
    <xf numFmtId="49" fontId="20" fillId="4" borderId="1" xfId="0" applyNumberFormat="1" applyFont="1" applyFill="1" applyBorder="1" applyAlignment="1">
      <alignment horizontal="left" vertical="top" wrapText="1"/>
    </xf>
    <xf numFmtId="3" fontId="13" fillId="4" borderId="1" xfId="1" applyNumberFormat="1" applyFont="1" applyFill="1" applyBorder="1" applyAlignment="1">
      <alignment horizontal="center" vertical="center"/>
    </xf>
    <xf numFmtId="0" fontId="11" fillId="0" borderId="0" xfId="0" applyFont="1" applyAlignment="1">
      <alignment horizontal="center"/>
    </xf>
    <xf numFmtId="0" fontId="11" fillId="0" borderId="10" xfId="0" applyFont="1" applyBorder="1" applyAlignment="1">
      <alignment horizontal="center"/>
    </xf>
    <xf numFmtId="0" fontId="6" fillId="0" borderId="0" xfId="0" applyFont="1" applyAlignment="1">
      <alignment horizontal="center"/>
    </xf>
    <xf numFmtId="0" fontId="9" fillId="0" borderId="0" xfId="1" applyFont="1" applyAlignment="1">
      <alignment horizontal="center" wrapText="1"/>
    </xf>
    <xf numFmtId="0" fontId="13" fillId="0" borderId="10" xfId="1" applyFont="1" applyBorder="1" applyAlignment="1">
      <alignment horizontal="center"/>
    </xf>
    <xf numFmtId="0" fontId="25" fillId="0" borderId="0" xfId="0" applyFont="1" applyAlignment="1">
      <alignment horizontal="center"/>
    </xf>
    <xf numFmtId="0" fontId="26" fillId="0" borderId="0" xfId="1" applyFont="1"/>
  </cellXfs>
  <cellStyles count="3">
    <cellStyle name="Įprastas" xfId="0" builtinId="0"/>
    <cellStyle name="Normal 2" xfId="2" xr:uid="{9FD68C6E-B7FD-4AE0-958E-C702A9EBE3F3}"/>
    <cellStyle name="Paprastas 2" xfId="1" xr:uid="{E3A22214-675A-4DCA-9EC7-FE1AAF8389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82443-BBE4-4203-AD58-634ABAC741C3}">
  <dimension ref="A1:C87"/>
  <sheetViews>
    <sheetView topLeftCell="A25" zoomScaleNormal="100" workbookViewId="0">
      <selection activeCell="B1" sqref="B1:C1"/>
    </sheetView>
  </sheetViews>
  <sheetFormatPr defaultColWidth="9.109375" defaultRowHeight="13.2" x14ac:dyDescent="0.25"/>
  <cols>
    <col min="1" max="1" width="11" style="6" customWidth="1"/>
    <col min="2" max="2" width="51.6640625" style="6" customWidth="1"/>
    <col min="3" max="3" width="16.6640625" style="6" customWidth="1"/>
    <col min="4" max="16384" width="9.109375" style="6"/>
  </cols>
  <sheetData>
    <row r="1" spans="1:3" ht="13.8" x14ac:dyDescent="0.3">
      <c r="B1" s="97" t="s">
        <v>222</v>
      </c>
      <c r="C1" s="97"/>
    </row>
    <row r="2" spans="1:3" x14ac:dyDescent="0.25">
      <c r="B2" s="92" t="s">
        <v>37</v>
      </c>
      <c r="C2" s="92"/>
    </row>
    <row r="3" spans="1:3" x14ac:dyDescent="0.25">
      <c r="B3" s="92" t="s">
        <v>216</v>
      </c>
      <c r="C3" s="92"/>
    </row>
    <row r="4" spans="1:3" x14ac:dyDescent="0.25">
      <c r="B4" s="92" t="s">
        <v>215</v>
      </c>
      <c r="C4" s="92"/>
    </row>
    <row r="5" spans="1:3" x14ac:dyDescent="0.25">
      <c r="B5" s="92" t="s">
        <v>34</v>
      </c>
      <c r="C5" s="92"/>
    </row>
    <row r="6" spans="1:3" ht="9" customHeight="1" x14ac:dyDescent="0.25"/>
    <row r="7" spans="1:3" x14ac:dyDescent="0.25">
      <c r="A7" s="94" t="s">
        <v>39</v>
      </c>
      <c r="B7" s="94"/>
      <c r="C7" s="94"/>
    </row>
    <row r="8" spans="1:3" ht="6.75" customHeight="1" x14ac:dyDescent="0.25"/>
    <row r="9" spans="1:3" ht="13.8" thickBot="1" x14ac:dyDescent="0.3">
      <c r="C9" s="7" t="s">
        <v>14</v>
      </c>
    </row>
    <row r="10" spans="1:3" ht="27.6" thickTop="1" thickBot="1" x14ac:dyDescent="0.3">
      <c r="A10" s="8" t="s">
        <v>15</v>
      </c>
      <c r="B10" s="9" t="s">
        <v>16</v>
      </c>
      <c r="C10" s="10" t="s">
        <v>17</v>
      </c>
    </row>
    <row r="11" spans="1:3" ht="13.8" thickTop="1" x14ac:dyDescent="0.25">
      <c r="A11" s="11" t="s">
        <v>12</v>
      </c>
      <c r="B11" s="11" t="s">
        <v>18</v>
      </c>
      <c r="C11" s="16">
        <f>C12</f>
        <v>-884</v>
      </c>
    </row>
    <row r="12" spans="1:3" x14ac:dyDescent="0.25">
      <c r="A12" s="11" t="s">
        <v>19</v>
      </c>
      <c r="B12" s="11" t="s">
        <v>20</v>
      </c>
      <c r="C12" s="16">
        <f>C13</f>
        <v>-884</v>
      </c>
    </row>
    <row r="13" spans="1:3" ht="26.4" x14ac:dyDescent="0.25">
      <c r="A13" s="12" t="s">
        <v>21</v>
      </c>
      <c r="B13" s="13" t="s">
        <v>22</v>
      </c>
      <c r="C13" s="17">
        <f>C14+C22</f>
        <v>-884</v>
      </c>
    </row>
    <row r="14" spans="1:3" ht="26.4" x14ac:dyDescent="0.25">
      <c r="A14" s="12" t="s">
        <v>67</v>
      </c>
      <c r="B14" s="55" t="s">
        <v>68</v>
      </c>
      <c r="C14" s="17">
        <f>C15+C21</f>
        <v>-9470</v>
      </c>
    </row>
    <row r="15" spans="1:3" ht="26.4" x14ac:dyDescent="0.25">
      <c r="A15" s="12" t="s">
        <v>71</v>
      </c>
      <c r="B15" s="56" t="s">
        <v>72</v>
      </c>
      <c r="C15" s="17">
        <f>SUM(C16:C20)</f>
        <v>-32170</v>
      </c>
    </row>
    <row r="16" spans="1:3" x14ac:dyDescent="0.25">
      <c r="A16" s="12"/>
      <c r="B16" s="57" t="s">
        <v>140</v>
      </c>
      <c r="C16" s="53">
        <v>-18800</v>
      </c>
    </row>
    <row r="17" spans="1:3" x14ac:dyDescent="0.25">
      <c r="A17" s="12"/>
      <c r="B17" s="57" t="s">
        <v>159</v>
      </c>
      <c r="C17" s="53">
        <v>-28000</v>
      </c>
    </row>
    <row r="18" spans="1:3" x14ac:dyDescent="0.25">
      <c r="A18" s="12"/>
      <c r="B18" s="57" t="s">
        <v>142</v>
      </c>
      <c r="C18" s="53">
        <v>1500</v>
      </c>
    </row>
    <row r="19" spans="1:3" x14ac:dyDescent="0.25">
      <c r="A19" s="12"/>
      <c r="B19" s="84" t="s">
        <v>209</v>
      </c>
      <c r="C19" s="53">
        <v>15300</v>
      </c>
    </row>
    <row r="20" spans="1:3" x14ac:dyDescent="0.25">
      <c r="A20" s="12"/>
      <c r="B20" s="87" t="s">
        <v>218</v>
      </c>
      <c r="C20" s="88">
        <v>-2170</v>
      </c>
    </row>
    <row r="21" spans="1:3" x14ac:dyDescent="0.25">
      <c r="A21" s="12" t="s">
        <v>69</v>
      </c>
      <c r="B21" s="56" t="s">
        <v>70</v>
      </c>
      <c r="C21" s="32">
        <v>22700</v>
      </c>
    </row>
    <row r="22" spans="1:3" x14ac:dyDescent="0.25">
      <c r="A22" s="12" t="s">
        <v>25</v>
      </c>
      <c r="B22" s="33" t="s">
        <v>26</v>
      </c>
      <c r="C22" s="32">
        <f>SUM(C23:C24)</f>
        <v>8586</v>
      </c>
    </row>
    <row r="23" spans="1:3" ht="80.25" customHeight="1" x14ac:dyDescent="0.25">
      <c r="A23" s="12"/>
      <c r="B23" s="34" t="s">
        <v>141</v>
      </c>
      <c r="C23" s="31">
        <v>2185</v>
      </c>
    </row>
    <row r="24" spans="1:3" ht="44.25" customHeight="1" thickBot="1" x14ac:dyDescent="0.3">
      <c r="A24" s="81"/>
      <c r="B24" s="82" t="s">
        <v>160</v>
      </c>
      <c r="C24" s="83">
        <v>6401</v>
      </c>
    </row>
    <row r="25" spans="1:3" ht="15" customHeight="1" thickBot="1" x14ac:dyDescent="0.3">
      <c r="A25" s="64"/>
      <c r="B25" s="65" t="s">
        <v>23</v>
      </c>
      <c r="C25" s="66">
        <f>C11</f>
        <v>-884</v>
      </c>
    </row>
    <row r="26" spans="1:3" x14ac:dyDescent="0.25">
      <c r="A26" s="93" t="s">
        <v>24</v>
      </c>
      <c r="B26" s="93"/>
      <c r="C26" s="93"/>
    </row>
    <row r="27" spans="1:3" x14ac:dyDescent="0.25">
      <c r="A27" s="14"/>
      <c r="B27" s="14"/>
      <c r="C27" s="14"/>
    </row>
    <row r="28" spans="1:3" x14ac:dyDescent="0.25">
      <c r="A28" s="14"/>
      <c r="B28" s="14"/>
      <c r="C28" s="14"/>
    </row>
    <row r="29" spans="1:3" x14ac:dyDescent="0.25">
      <c r="A29" s="14"/>
      <c r="B29" s="14"/>
      <c r="C29" s="14"/>
    </row>
    <row r="30" spans="1:3" x14ac:dyDescent="0.25">
      <c r="A30" s="14"/>
      <c r="B30" s="14"/>
      <c r="C30" s="14"/>
    </row>
    <row r="31" spans="1:3" x14ac:dyDescent="0.25">
      <c r="A31" s="14"/>
      <c r="B31" s="14"/>
      <c r="C31" s="14"/>
    </row>
    <row r="32" spans="1:3" x14ac:dyDescent="0.25">
      <c r="A32" s="14"/>
      <c r="B32" s="14"/>
      <c r="C32" s="14"/>
    </row>
    <row r="33" spans="1:3" x14ac:dyDescent="0.25">
      <c r="A33" s="14"/>
      <c r="B33" s="14"/>
      <c r="C33" s="14"/>
    </row>
    <row r="34" spans="1:3" x14ac:dyDescent="0.25">
      <c r="A34" s="14"/>
      <c r="B34" s="14"/>
      <c r="C34" s="14"/>
    </row>
    <row r="35" spans="1:3" x14ac:dyDescent="0.25">
      <c r="A35" s="14"/>
      <c r="B35" s="14"/>
      <c r="C35" s="14"/>
    </row>
    <row r="36" spans="1:3" x14ac:dyDescent="0.25">
      <c r="A36" s="14"/>
      <c r="B36" s="14"/>
      <c r="C36" s="14"/>
    </row>
    <row r="37" spans="1:3" x14ac:dyDescent="0.25">
      <c r="A37" s="14"/>
      <c r="B37" s="14"/>
      <c r="C37" s="14"/>
    </row>
    <row r="38" spans="1:3" x14ac:dyDescent="0.25">
      <c r="A38" s="14"/>
      <c r="B38" s="14"/>
      <c r="C38" s="14"/>
    </row>
    <row r="39" spans="1:3" x14ac:dyDescent="0.25">
      <c r="A39" s="14"/>
      <c r="B39" s="14"/>
      <c r="C39" s="14"/>
    </row>
    <row r="40" spans="1:3" x14ac:dyDescent="0.25">
      <c r="A40" s="14"/>
      <c r="B40" s="14"/>
      <c r="C40" s="14"/>
    </row>
    <row r="41" spans="1:3" x14ac:dyDescent="0.25">
      <c r="A41" s="14"/>
      <c r="B41" s="14"/>
      <c r="C41" s="14"/>
    </row>
    <row r="42" spans="1:3" x14ac:dyDescent="0.25">
      <c r="A42" s="14"/>
      <c r="B42" s="14"/>
      <c r="C42" s="14"/>
    </row>
    <row r="43" spans="1:3" x14ac:dyDescent="0.25">
      <c r="A43" s="14"/>
      <c r="B43" s="14"/>
      <c r="C43" s="14"/>
    </row>
    <row r="44" spans="1:3" x14ac:dyDescent="0.25">
      <c r="A44" s="14"/>
      <c r="B44" s="14"/>
      <c r="C44" s="14"/>
    </row>
    <row r="45" spans="1:3" x14ac:dyDescent="0.25">
      <c r="A45" s="14"/>
      <c r="B45" s="14"/>
      <c r="C45" s="14"/>
    </row>
    <row r="46" spans="1:3" x14ac:dyDescent="0.25">
      <c r="A46" s="14"/>
      <c r="B46" s="14"/>
      <c r="C46" s="14"/>
    </row>
    <row r="47" spans="1:3" x14ac:dyDescent="0.25">
      <c r="A47" s="6" t="s">
        <v>13</v>
      </c>
      <c r="B47" s="14"/>
      <c r="C47" s="14"/>
    </row>
    <row r="48" spans="1:3" x14ac:dyDescent="0.25">
      <c r="A48" s="14"/>
      <c r="B48" s="14"/>
      <c r="C48" s="14"/>
    </row>
    <row r="49" spans="1:3" x14ac:dyDescent="0.25">
      <c r="A49" s="14"/>
      <c r="B49" s="14"/>
      <c r="C49" s="14"/>
    </row>
    <row r="50" spans="1:3" x14ac:dyDescent="0.25">
      <c r="A50" s="14"/>
      <c r="B50" s="14"/>
      <c r="C50" s="14"/>
    </row>
    <row r="51" spans="1:3" x14ac:dyDescent="0.25">
      <c r="A51" s="14"/>
      <c r="B51" s="14"/>
      <c r="C51" s="14"/>
    </row>
    <row r="52" spans="1:3" x14ac:dyDescent="0.25">
      <c r="A52" s="14"/>
      <c r="B52" s="14"/>
      <c r="C52" s="14"/>
    </row>
    <row r="53" spans="1:3" x14ac:dyDescent="0.25">
      <c r="A53" s="14"/>
      <c r="B53" s="14"/>
      <c r="C53" s="14"/>
    </row>
    <row r="54" spans="1:3" x14ac:dyDescent="0.25">
      <c r="A54" s="14"/>
      <c r="B54" s="14"/>
      <c r="C54" s="14"/>
    </row>
    <row r="55" spans="1:3" x14ac:dyDescent="0.25">
      <c r="A55" s="14"/>
      <c r="B55" s="14"/>
      <c r="C55" s="14"/>
    </row>
    <row r="56" spans="1:3" x14ac:dyDescent="0.25">
      <c r="A56" s="14"/>
      <c r="B56" s="14"/>
      <c r="C56" s="14"/>
    </row>
    <row r="57" spans="1:3" x14ac:dyDescent="0.25">
      <c r="A57" s="14"/>
      <c r="B57" s="14"/>
      <c r="C57" s="14"/>
    </row>
    <row r="58" spans="1:3" x14ac:dyDescent="0.25">
      <c r="A58" s="14"/>
      <c r="B58" s="14"/>
      <c r="C58" s="14"/>
    </row>
    <row r="59" spans="1:3" x14ac:dyDescent="0.25">
      <c r="A59" s="14"/>
      <c r="B59" s="14"/>
      <c r="C59" s="14"/>
    </row>
    <row r="60" spans="1:3" x14ac:dyDescent="0.25">
      <c r="A60" s="14"/>
      <c r="B60" s="14"/>
      <c r="C60" s="14"/>
    </row>
    <row r="61" spans="1:3" x14ac:dyDescent="0.25">
      <c r="A61" s="14"/>
      <c r="B61" s="14"/>
      <c r="C61" s="14"/>
    </row>
    <row r="62" spans="1:3" x14ac:dyDescent="0.25">
      <c r="A62" s="14"/>
      <c r="B62" s="14"/>
      <c r="C62" s="14"/>
    </row>
    <row r="63" spans="1:3" x14ac:dyDescent="0.25">
      <c r="A63" s="14"/>
      <c r="B63" s="14"/>
      <c r="C63" s="14"/>
    </row>
    <row r="64" spans="1:3" x14ac:dyDescent="0.25">
      <c r="A64" s="14"/>
      <c r="B64" s="14"/>
      <c r="C64" s="14"/>
    </row>
    <row r="65" spans="1:3" x14ac:dyDescent="0.25">
      <c r="A65" s="14"/>
      <c r="B65" s="14"/>
      <c r="C65" s="14"/>
    </row>
    <row r="66" spans="1:3" x14ac:dyDescent="0.25">
      <c r="C66" s="14"/>
    </row>
    <row r="67" spans="1:3" x14ac:dyDescent="0.25">
      <c r="A67" s="14"/>
      <c r="B67" s="14"/>
      <c r="C67" s="14"/>
    </row>
    <row r="68" spans="1:3" x14ac:dyDescent="0.25">
      <c r="A68" s="14"/>
      <c r="B68" s="14"/>
      <c r="C68" s="14"/>
    </row>
    <row r="69" spans="1:3" x14ac:dyDescent="0.25">
      <c r="A69" s="14"/>
      <c r="B69" s="14"/>
      <c r="C69" s="14"/>
    </row>
    <row r="70" spans="1:3" x14ac:dyDescent="0.25">
      <c r="A70" s="14"/>
      <c r="B70" s="14"/>
      <c r="C70" s="14"/>
    </row>
    <row r="71" spans="1:3" x14ac:dyDescent="0.25">
      <c r="A71" s="14"/>
      <c r="B71" s="14"/>
      <c r="C71" s="14"/>
    </row>
    <row r="72" spans="1:3" x14ac:dyDescent="0.25">
      <c r="A72" s="14"/>
      <c r="B72" s="14"/>
      <c r="C72" s="14"/>
    </row>
    <row r="73" spans="1:3" x14ac:dyDescent="0.25">
      <c r="A73" s="14"/>
      <c r="B73" s="14"/>
      <c r="C73" s="14"/>
    </row>
    <row r="74" spans="1:3" x14ac:dyDescent="0.25">
      <c r="A74" s="14"/>
      <c r="B74" s="14"/>
      <c r="C74" s="14"/>
    </row>
    <row r="75" spans="1:3" x14ac:dyDescent="0.25">
      <c r="A75" s="14"/>
      <c r="B75" s="14"/>
      <c r="C75" s="14"/>
    </row>
    <row r="76" spans="1:3" x14ac:dyDescent="0.25">
      <c r="A76" s="14"/>
      <c r="B76" s="14"/>
      <c r="C76" s="14"/>
    </row>
    <row r="77" spans="1:3" ht="12.75" customHeight="1" x14ac:dyDescent="0.25"/>
    <row r="78" spans="1:3" ht="12.75" customHeight="1" x14ac:dyDescent="0.25"/>
    <row r="79" spans="1:3" ht="12.75" customHeight="1" x14ac:dyDescent="0.25"/>
    <row r="80" spans="1:3" ht="12.75" customHeight="1" x14ac:dyDescent="0.25"/>
    <row r="81" spans="3:3" ht="12.75" customHeight="1" x14ac:dyDescent="0.25">
      <c r="C81" s="15"/>
    </row>
    <row r="82" spans="3:3" ht="12.75" customHeight="1" x14ac:dyDescent="0.25"/>
    <row r="83" spans="3:3" ht="12.75" customHeight="1" x14ac:dyDescent="0.25"/>
    <row r="84" spans="3:3" ht="12.75" customHeight="1" x14ac:dyDescent="0.25"/>
    <row r="85" spans="3:3" ht="12.75" customHeight="1" x14ac:dyDescent="0.25"/>
    <row r="86" spans="3:3" ht="12.75" customHeight="1" x14ac:dyDescent="0.25"/>
    <row r="87" spans="3:3" ht="12.75" customHeight="1" x14ac:dyDescent="0.25"/>
  </sheetData>
  <mergeCells count="7">
    <mergeCell ref="B1:C1"/>
    <mergeCell ref="A26:C26"/>
    <mergeCell ref="B2:C2"/>
    <mergeCell ref="B3:C3"/>
    <mergeCell ref="B4:C4"/>
    <mergeCell ref="A7:C7"/>
    <mergeCell ref="B5:C5"/>
  </mergeCells>
  <printOptions horizontalCentered="1"/>
  <pageMargins left="1.1811023622047245" right="0.39370078740157483" top="0.78740157480314965" bottom="0.78740157480314965" header="0.31496062992125984" footer="0.31496062992125984"/>
  <pageSetup paperSize="9"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38443-3989-4DAF-91FE-28E881D87C0C}">
  <sheetPr>
    <pageSetUpPr fitToPage="1"/>
  </sheetPr>
  <dimension ref="A1:F132"/>
  <sheetViews>
    <sheetView showZeros="0" tabSelected="1" topLeftCell="A97" zoomScaleNormal="100" workbookViewId="0">
      <selection activeCell="C1" sqref="C1"/>
    </sheetView>
  </sheetViews>
  <sheetFormatPr defaultColWidth="9.109375" defaultRowHeight="13.2" x14ac:dyDescent="0.25"/>
  <cols>
    <col min="1" max="1" width="6.109375" style="1" customWidth="1"/>
    <col min="2" max="2" width="53.5546875" style="1" customWidth="1"/>
    <col min="3" max="4" width="15.6640625" style="1" customWidth="1"/>
    <col min="5" max="5" width="15.6640625" style="1" hidden="1" customWidth="1"/>
    <col min="6" max="6" width="15.6640625" style="1" customWidth="1"/>
    <col min="7" max="16384" width="9.109375" style="1"/>
  </cols>
  <sheetData>
    <row r="1" spans="1:6" ht="14.4" x14ac:dyDescent="0.3">
      <c r="C1" s="98" t="s">
        <v>221</v>
      </c>
    </row>
    <row r="2" spans="1:6" ht="14.25" customHeight="1" x14ac:dyDescent="0.25">
      <c r="C2" s="2" t="s">
        <v>0</v>
      </c>
      <c r="D2" s="2"/>
      <c r="E2" s="2"/>
    </row>
    <row r="3" spans="1:6" ht="13.8" x14ac:dyDescent="0.25">
      <c r="C3" s="3" t="s">
        <v>1</v>
      </c>
      <c r="D3" s="3"/>
      <c r="E3" s="3"/>
    </row>
    <row r="4" spans="1:6" ht="13.8" x14ac:dyDescent="0.25">
      <c r="C4" s="3" t="s">
        <v>217</v>
      </c>
      <c r="D4" s="3"/>
      <c r="E4" s="3"/>
    </row>
    <row r="5" spans="1:6" x14ac:dyDescent="0.25">
      <c r="C5" s="1" t="s">
        <v>35</v>
      </c>
    </row>
    <row r="6" spans="1:6" x14ac:dyDescent="0.25">
      <c r="C6" s="4"/>
    </row>
    <row r="7" spans="1:6" ht="15.75" customHeight="1" x14ac:dyDescent="0.3">
      <c r="A7" s="95" t="s">
        <v>38</v>
      </c>
      <c r="B7" s="95"/>
      <c r="C7" s="95"/>
      <c r="D7" s="95"/>
      <c r="E7" s="95"/>
      <c r="F7" s="95"/>
    </row>
    <row r="8" spans="1:6" x14ac:dyDescent="0.25">
      <c r="B8" s="5"/>
      <c r="C8" s="5"/>
    </row>
    <row r="9" spans="1:6" x14ac:dyDescent="0.25">
      <c r="B9" s="5"/>
      <c r="C9" s="35"/>
      <c r="D9" s="35"/>
      <c r="E9" s="35"/>
      <c r="F9" s="35" t="s">
        <v>14</v>
      </c>
    </row>
    <row r="10" spans="1:6" ht="63.75" customHeight="1" x14ac:dyDescent="0.25">
      <c r="A10" s="20" t="s">
        <v>2</v>
      </c>
      <c r="B10" s="19" t="s">
        <v>3</v>
      </c>
      <c r="C10" s="19" t="s">
        <v>4</v>
      </c>
      <c r="D10" s="19" t="s">
        <v>40</v>
      </c>
      <c r="E10" s="19" t="s">
        <v>60</v>
      </c>
      <c r="F10" s="19" t="s">
        <v>41</v>
      </c>
    </row>
    <row r="11" spans="1:6" x14ac:dyDescent="0.25">
      <c r="A11" s="22">
        <v>1</v>
      </c>
      <c r="B11" s="22">
        <v>2</v>
      </c>
      <c r="C11" s="23">
        <v>3</v>
      </c>
      <c r="D11" s="23">
        <v>4</v>
      </c>
      <c r="E11" s="23">
        <v>5</v>
      </c>
      <c r="F11" s="23">
        <v>5</v>
      </c>
    </row>
    <row r="12" spans="1:6" ht="13.8" x14ac:dyDescent="0.25">
      <c r="A12" s="29" t="s">
        <v>5</v>
      </c>
      <c r="B12" s="24" t="s">
        <v>7</v>
      </c>
      <c r="C12" s="25">
        <f>C13+C21+C30</f>
        <v>-123346</v>
      </c>
      <c r="D12" s="25">
        <f t="shared" ref="D12:F12" si="0">D13+D21+D30</f>
        <v>-38884</v>
      </c>
      <c r="E12" s="25">
        <f t="shared" si="0"/>
        <v>0</v>
      </c>
      <c r="F12" s="25">
        <f t="shared" si="0"/>
        <v>-84462</v>
      </c>
    </row>
    <row r="13" spans="1:6" ht="27.6" x14ac:dyDescent="0.25">
      <c r="A13" s="29" t="s">
        <v>164</v>
      </c>
      <c r="B13" s="18" t="s">
        <v>10</v>
      </c>
      <c r="C13" s="25">
        <f>SUM(C14:C20)</f>
        <v>-97514</v>
      </c>
      <c r="D13" s="25">
        <f t="shared" ref="D13:F13" si="1">SUM(D14:D20)</f>
        <v>-36814</v>
      </c>
      <c r="E13" s="25">
        <f t="shared" si="1"/>
        <v>0</v>
      </c>
      <c r="F13" s="25">
        <f t="shared" si="1"/>
        <v>-60700</v>
      </c>
    </row>
    <row r="14" spans="1:6" ht="13.8" x14ac:dyDescent="0.25">
      <c r="A14" s="30" t="s">
        <v>165</v>
      </c>
      <c r="B14" s="67" t="s">
        <v>145</v>
      </c>
      <c r="C14" s="26">
        <f t="shared" ref="C14:C20" si="2">D14+E14+F14</f>
        <v>-30515</v>
      </c>
      <c r="D14" s="26">
        <v>2185</v>
      </c>
      <c r="E14" s="26"/>
      <c r="F14" s="26">
        <v>-32700</v>
      </c>
    </row>
    <row r="15" spans="1:6" ht="27.6" x14ac:dyDescent="0.25">
      <c r="A15" s="30" t="s">
        <v>167</v>
      </c>
      <c r="B15" s="67" t="s">
        <v>138</v>
      </c>
      <c r="C15" s="26">
        <f t="shared" si="2"/>
        <v>-60700</v>
      </c>
      <c r="D15" s="25"/>
      <c r="E15" s="25"/>
      <c r="F15" s="26">
        <v>-60700</v>
      </c>
    </row>
    <row r="16" spans="1:6" ht="13.8" x14ac:dyDescent="0.25">
      <c r="A16" s="30" t="s">
        <v>166</v>
      </c>
      <c r="B16" s="60" t="s">
        <v>143</v>
      </c>
      <c r="C16" s="26">
        <f t="shared" si="2"/>
        <v>-18200</v>
      </c>
      <c r="D16" s="26">
        <v>-18200</v>
      </c>
      <c r="E16" s="26"/>
      <c r="F16" s="26"/>
    </row>
    <row r="17" spans="1:6" ht="31.2" x14ac:dyDescent="0.25">
      <c r="A17" s="70" t="s">
        <v>168</v>
      </c>
      <c r="B17" s="72" t="s">
        <v>147</v>
      </c>
      <c r="C17" s="26">
        <f t="shared" si="2"/>
        <v>30000</v>
      </c>
      <c r="D17" s="26"/>
      <c r="E17" s="26"/>
      <c r="F17" s="26">
        <v>30000</v>
      </c>
    </row>
    <row r="18" spans="1:6" ht="31.2" x14ac:dyDescent="0.25">
      <c r="A18" s="70" t="s">
        <v>169</v>
      </c>
      <c r="B18" s="75" t="s">
        <v>158</v>
      </c>
      <c r="C18" s="26">
        <f t="shared" si="2"/>
        <v>-27200</v>
      </c>
      <c r="D18" s="26">
        <v>-27200</v>
      </c>
      <c r="E18" s="26"/>
      <c r="F18" s="26"/>
    </row>
    <row r="19" spans="1:6" ht="27.6" x14ac:dyDescent="0.25">
      <c r="A19" s="70" t="s">
        <v>170</v>
      </c>
      <c r="B19" s="71" t="s">
        <v>148</v>
      </c>
      <c r="C19" s="26">
        <f t="shared" si="2"/>
        <v>2700</v>
      </c>
      <c r="D19" s="26"/>
      <c r="E19" s="26"/>
      <c r="F19" s="26">
        <v>2700</v>
      </c>
    </row>
    <row r="20" spans="1:6" ht="13.8" x14ac:dyDescent="0.25">
      <c r="A20" s="70" t="s">
        <v>171</v>
      </c>
      <c r="B20" s="79" t="s">
        <v>163</v>
      </c>
      <c r="C20" s="26">
        <f t="shared" si="2"/>
        <v>6401</v>
      </c>
      <c r="D20" s="26">
        <v>6401</v>
      </c>
      <c r="E20" s="26"/>
      <c r="F20" s="26"/>
    </row>
    <row r="21" spans="1:6" ht="27.6" x14ac:dyDescent="0.25">
      <c r="A21" s="42" t="s">
        <v>45</v>
      </c>
      <c r="B21" s="44" t="s">
        <v>96</v>
      </c>
      <c r="C21" s="25">
        <f>SUM(C22:C29)</f>
        <v>-25832</v>
      </c>
      <c r="D21" s="25">
        <f t="shared" ref="D21:F21" si="3">SUM(D22:D29)</f>
        <v>-2070</v>
      </c>
      <c r="E21" s="25">
        <f t="shared" si="3"/>
        <v>0</v>
      </c>
      <c r="F21" s="25">
        <f t="shared" si="3"/>
        <v>-23762</v>
      </c>
    </row>
    <row r="22" spans="1:6" ht="13.8" x14ac:dyDescent="0.25">
      <c r="A22" s="61" t="s">
        <v>51</v>
      </c>
      <c r="B22" s="60" t="s">
        <v>97</v>
      </c>
      <c r="C22" s="26">
        <f>D22+E22+F22</f>
        <v>-29862</v>
      </c>
      <c r="D22" s="26"/>
      <c r="E22" s="26"/>
      <c r="F22" s="26">
        <f>-29862</f>
        <v>-29862</v>
      </c>
    </row>
    <row r="23" spans="1:6" ht="13.8" x14ac:dyDescent="0.25">
      <c r="A23" s="61" t="s">
        <v>139</v>
      </c>
      <c r="B23" s="60" t="s">
        <v>151</v>
      </c>
      <c r="C23" s="26">
        <f>D23+E23+F23</f>
        <v>1500</v>
      </c>
      <c r="D23" s="26"/>
      <c r="E23" s="26"/>
      <c r="F23" s="26">
        <v>1500</v>
      </c>
    </row>
    <row r="24" spans="1:6" ht="27.6" x14ac:dyDescent="0.25">
      <c r="A24" s="61" t="s">
        <v>172</v>
      </c>
      <c r="B24" s="60" t="s">
        <v>144</v>
      </c>
      <c r="C24" s="26">
        <f>D24+E24+F24</f>
        <v>-600</v>
      </c>
      <c r="D24" s="26">
        <v>-600</v>
      </c>
      <c r="E24" s="26"/>
      <c r="F24" s="26"/>
    </row>
    <row r="25" spans="1:6" ht="13.8" x14ac:dyDescent="0.25">
      <c r="A25" s="89" t="s">
        <v>173</v>
      </c>
      <c r="B25" s="90" t="s">
        <v>219</v>
      </c>
      <c r="C25" s="91">
        <f>D25+E25+F25</f>
        <v>-2170</v>
      </c>
      <c r="D25" s="91">
        <v>-2170</v>
      </c>
      <c r="E25" s="91"/>
      <c r="F25" s="91"/>
    </row>
    <row r="26" spans="1:6" ht="13.8" x14ac:dyDescent="0.25">
      <c r="A26" s="30" t="s">
        <v>174</v>
      </c>
      <c r="B26" s="60" t="s">
        <v>146</v>
      </c>
      <c r="C26" s="26">
        <f t="shared" ref="C26:C32" si="4">D26+E26+F26</f>
        <v>1500</v>
      </c>
      <c r="D26" s="26">
        <v>1500</v>
      </c>
      <c r="E26" s="26"/>
      <c r="F26" s="26"/>
    </row>
    <row r="27" spans="1:6" ht="27.6" x14ac:dyDescent="0.25">
      <c r="A27" s="30" t="s">
        <v>175</v>
      </c>
      <c r="B27" s="60" t="s">
        <v>157</v>
      </c>
      <c r="C27" s="26">
        <f t="shared" si="4"/>
        <v>-800</v>
      </c>
      <c r="D27" s="26">
        <v>-800</v>
      </c>
      <c r="E27" s="26"/>
      <c r="F27" s="26"/>
    </row>
    <row r="28" spans="1:6" ht="13.8" x14ac:dyDescent="0.25">
      <c r="A28" s="30" t="s">
        <v>176</v>
      </c>
      <c r="B28" s="71" t="s">
        <v>98</v>
      </c>
      <c r="C28" s="26">
        <f t="shared" si="4"/>
        <v>-8900</v>
      </c>
      <c r="D28" s="26"/>
      <c r="E28" s="26"/>
      <c r="F28" s="26">
        <v>-8900</v>
      </c>
    </row>
    <row r="29" spans="1:6" ht="13.8" x14ac:dyDescent="0.25">
      <c r="A29" s="30" t="s">
        <v>220</v>
      </c>
      <c r="B29" s="71" t="s">
        <v>150</v>
      </c>
      <c r="C29" s="26">
        <f t="shared" si="4"/>
        <v>13500</v>
      </c>
      <c r="D29" s="26"/>
      <c r="E29" s="26"/>
      <c r="F29" s="26">
        <v>13500</v>
      </c>
    </row>
    <row r="30" spans="1:6" ht="27.6" x14ac:dyDescent="0.25">
      <c r="A30" s="36" t="s">
        <v>12</v>
      </c>
      <c r="B30" s="49" t="s">
        <v>152</v>
      </c>
      <c r="C30" s="26">
        <f>C31+C32</f>
        <v>0</v>
      </c>
      <c r="D30" s="26">
        <f t="shared" ref="D30:F30" si="5">D31+D32</f>
        <v>0</v>
      </c>
      <c r="E30" s="26">
        <f t="shared" si="5"/>
        <v>0</v>
      </c>
      <c r="F30" s="26">
        <f t="shared" si="5"/>
        <v>0</v>
      </c>
    </row>
    <row r="31" spans="1:6" ht="13.8" x14ac:dyDescent="0.25">
      <c r="A31" s="30" t="s">
        <v>177</v>
      </c>
      <c r="B31" s="71" t="s">
        <v>154</v>
      </c>
      <c r="C31" s="26">
        <f t="shared" si="4"/>
        <v>1520</v>
      </c>
      <c r="D31" s="26"/>
      <c r="E31" s="26"/>
      <c r="F31" s="26">
        <v>1520</v>
      </c>
    </row>
    <row r="32" spans="1:6" ht="13.8" x14ac:dyDescent="0.25">
      <c r="A32" s="30" t="s">
        <v>178</v>
      </c>
      <c r="B32" s="71" t="s">
        <v>153</v>
      </c>
      <c r="C32" s="26">
        <f t="shared" si="4"/>
        <v>-1520</v>
      </c>
      <c r="D32" s="26"/>
      <c r="E32" s="26"/>
      <c r="F32" s="26">
        <v>-1520</v>
      </c>
    </row>
    <row r="33" spans="1:6" ht="27.6" x14ac:dyDescent="0.25">
      <c r="A33" s="36" t="s">
        <v>6</v>
      </c>
      <c r="B33" s="37" t="s">
        <v>42</v>
      </c>
      <c r="C33" s="25">
        <f>C34+C36</f>
        <v>-65944</v>
      </c>
      <c r="D33" s="25">
        <f t="shared" ref="D33:F33" si="6">D34+D36</f>
        <v>-25394</v>
      </c>
      <c r="E33" s="25">
        <f t="shared" si="6"/>
        <v>0</v>
      </c>
      <c r="F33" s="25">
        <f t="shared" si="6"/>
        <v>-40550</v>
      </c>
    </row>
    <row r="34" spans="1:6" ht="27.6" x14ac:dyDescent="0.25">
      <c r="A34" s="42" t="s">
        <v>8</v>
      </c>
      <c r="B34" s="49" t="s">
        <v>44</v>
      </c>
      <c r="C34" s="25">
        <f>C35</f>
        <v>-25394</v>
      </c>
      <c r="D34" s="25">
        <f t="shared" ref="D34:F36" si="7">D35</f>
        <v>-25394</v>
      </c>
      <c r="E34" s="25">
        <f t="shared" si="7"/>
        <v>0</v>
      </c>
      <c r="F34" s="25">
        <f t="shared" si="7"/>
        <v>0</v>
      </c>
    </row>
    <row r="35" spans="1:6" ht="13.8" x14ac:dyDescent="0.25">
      <c r="A35" s="21" t="s">
        <v>9</v>
      </c>
      <c r="B35" s="51" t="s">
        <v>115</v>
      </c>
      <c r="C35" s="26">
        <f>D35+E35+F35</f>
        <v>-25394</v>
      </c>
      <c r="D35" s="26">
        <v>-25394</v>
      </c>
      <c r="E35" s="26"/>
      <c r="F35" s="26"/>
    </row>
    <row r="36" spans="1:6" ht="13.8" x14ac:dyDescent="0.25">
      <c r="A36" s="39" t="s">
        <v>113</v>
      </c>
      <c r="B36" s="40" t="s">
        <v>36</v>
      </c>
      <c r="C36" s="25">
        <f>C37</f>
        <v>-40550</v>
      </c>
      <c r="D36" s="25">
        <f t="shared" si="7"/>
        <v>0</v>
      </c>
      <c r="E36" s="25">
        <f t="shared" si="7"/>
        <v>0</v>
      </c>
      <c r="F36" s="25">
        <f t="shared" si="7"/>
        <v>-40550</v>
      </c>
    </row>
    <row r="37" spans="1:6" ht="13.8" x14ac:dyDescent="0.25">
      <c r="A37" s="41" t="s">
        <v>114</v>
      </c>
      <c r="B37" s="38" t="s">
        <v>43</v>
      </c>
      <c r="C37" s="26">
        <f>D37+E37+F37</f>
        <v>-40550</v>
      </c>
      <c r="D37" s="26"/>
      <c r="E37" s="26"/>
      <c r="F37" s="26">
        <f>-35000-5550</f>
        <v>-40550</v>
      </c>
    </row>
    <row r="38" spans="1:6" ht="13.8" x14ac:dyDescent="0.25">
      <c r="A38" s="42" t="s">
        <v>28</v>
      </c>
      <c r="B38" s="58" t="s">
        <v>111</v>
      </c>
      <c r="C38" s="25">
        <f>C39+C41</f>
        <v>2525</v>
      </c>
      <c r="D38" s="25">
        <f t="shared" ref="D38:F38" si="8">D39+D41</f>
        <v>0</v>
      </c>
      <c r="E38" s="25">
        <f t="shared" si="8"/>
        <v>0</v>
      </c>
      <c r="F38" s="25">
        <f t="shared" si="8"/>
        <v>2525</v>
      </c>
    </row>
    <row r="39" spans="1:6" ht="27.6" x14ac:dyDescent="0.25">
      <c r="A39" s="42" t="s">
        <v>29</v>
      </c>
      <c r="B39" s="44" t="s">
        <v>96</v>
      </c>
      <c r="C39" s="25">
        <f>C40</f>
        <v>1287</v>
      </c>
      <c r="D39" s="25">
        <f t="shared" ref="D39" si="9">D40</f>
        <v>0</v>
      </c>
      <c r="E39" s="25">
        <f t="shared" ref="E39" si="10">E40</f>
        <v>0</v>
      </c>
      <c r="F39" s="25">
        <f t="shared" ref="F39" si="11">F40</f>
        <v>1287</v>
      </c>
    </row>
    <row r="40" spans="1:6" ht="13.8" x14ac:dyDescent="0.25">
      <c r="A40" s="63" t="s">
        <v>30</v>
      </c>
      <c r="B40" s="38" t="s">
        <v>107</v>
      </c>
      <c r="C40" s="26">
        <f t="shared" ref="C40" si="12">D40+E40+F40</f>
        <v>1287</v>
      </c>
      <c r="D40" s="26"/>
      <c r="E40" s="26"/>
      <c r="F40" s="26">
        <f>812+475</f>
        <v>1287</v>
      </c>
    </row>
    <row r="41" spans="1:6" ht="13.8" x14ac:dyDescent="0.25">
      <c r="A41" s="42" t="s">
        <v>116</v>
      </c>
      <c r="B41" s="44" t="s">
        <v>36</v>
      </c>
      <c r="C41" s="25">
        <f>C42</f>
        <v>1238</v>
      </c>
      <c r="D41" s="25">
        <f t="shared" ref="D41" si="13">D42</f>
        <v>0</v>
      </c>
      <c r="E41" s="25">
        <f t="shared" ref="E41" si="14">E42</f>
        <v>0</v>
      </c>
      <c r="F41" s="25">
        <f t="shared" ref="F41" si="15">F42</f>
        <v>1238</v>
      </c>
    </row>
    <row r="42" spans="1:6" ht="15.6" x14ac:dyDescent="0.25">
      <c r="A42" s="21" t="s">
        <v>117</v>
      </c>
      <c r="B42" s="62" t="s">
        <v>50</v>
      </c>
      <c r="C42" s="26">
        <f t="shared" ref="C42" si="16">D42+E42+F42</f>
        <v>1238</v>
      </c>
      <c r="D42" s="26"/>
      <c r="E42" s="26"/>
      <c r="F42" s="26">
        <v>1238</v>
      </c>
    </row>
    <row r="43" spans="1:6" ht="13.8" x14ac:dyDescent="0.25">
      <c r="A43" s="42" t="s">
        <v>31</v>
      </c>
      <c r="B43" s="58" t="s">
        <v>104</v>
      </c>
      <c r="C43" s="25">
        <f>C44+C46+C48+C50</f>
        <v>3087</v>
      </c>
      <c r="D43" s="25">
        <f t="shared" ref="D43:F43" si="17">D44+D46+D48+D50</f>
        <v>0</v>
      </c>
      <c r="E43" s="25">
        <f t="shared" si="17"/>
        <v>0</v>
      </c>
      <c r="F43" s="25">
        <f t="shared" si="17"/>
        <v>3087</v>
      </c>
    </row>
    <row r="44" spans="1:6" ht="27.6" x14ac:dyDescent="0.25">
      <c r="A44" s="39" t="s">
        <v>32</v>
      </c>
      <c r="B44" s="18" t="s">
        <v>10</v>
      </c>
      <c r="C44" s="25">
        <f>C45</f>
        <v>-70</v>
      </c>
      <c r="D44" s="25">
        <f t="shared" ref="D44:F44" si="18">D45</f>
        <v>0</v>
      </c>
      <c r="E44" s="25">
        <f t="shared" si="18"/>
        <v>0</v>
      </c>
      <c r="F44" s="25">
        <f t="shared" si="18"/>
        <v>-70</v>
      </c>
    </row>
    <row r="45" spans="1:6" ht="27.6" x14ac:dyDescent="0.25">
      <c r="A45" s="21" t="s">
        <v>33</v>
      </c>
      <c r="B45" s="73" t="s">
        <v>149</v>
      </c>
      <c r="C45" s="26">
        <f t="shared" ref="C45" si="19">D45+E45+F45</f>
        <v>-70</v>
      </c>
      <c r="D45" s="26"/>
      <c r="E45" s="26"/>
      <c r="F45" s="26">
        <v>-70</v>
      </c>
    </row>
    <row r="46" spans="1:6" ht="27.6" x14ac:dyDescent="0.25">
      <c r="A46" s="80" t="s">
        <v>105</v>
      </c>
      <c r="B46" s="18" t="s">
        <v>27</v>
      </c>
      <c r="C46" s="25">
        <f>C47</f>
        <v>-290</v>
      </c>
      <c r="D46" s="25">
        <f t="shared" ref="D46" si="20">D47</f>
        <v>0</v>
      </c>
      <c r="E46" s="25">
        <f t="shared" ref="E46" si="21">E47</f>
        <v>0</v>
      </c>
      <c r="F46" s="25">
        <f t="shared" ref="F46" si="22">F47</f>
        <v>-290</v>
      </c>
    </row>
    <row r="47" spans="1:6" ht="27.6" x14ac:dyDescent="0.25">
      <c r="A47" s="21" t="s">
        <v>106</v>
      </c>
      <c r="B47" s="59" t="s">
        <v>155</v>
      </c>
      <c r="C47" s="26">
        <f t="shared" ref="C47" si="23">D47+E47+F47</f>
        <v>-290</v>
      </c>
      <c r="D47" s="26"/>
      <c r="E47" s="26"/>
      <c r="F47" s="26">
        <v>-290</v>
      </c>
    </row>
    <row r="48" spans="1:6" ht="27.6" x14ac:dyDescent="0.25">
      <c r="A48" s="42" t="s">
        <v>179</v>
      </c>
      <c r="B48" s="44" t="s">
        <v>96</v>
      </c>
      <c r="C48" s="25">
        <f>C49</f>
        <v>1907</v>
      </c>
      <c r="D48" s="25">
        <f t="shared" ref="D48:F48" si="24">D49</f>
        <v>0</v>
      </c>
      <c r="E48" s="25">
        <f t="shared" si="24"/>
        <v>0</v>
      </c>
      <c r="F48" s="25">
        <f t="shared" si="24"/>
        <v>1907</v>
      </c>
    </row>
    <row r="49" spans="1:6" ht="13.8" x14ac:dyDescent="0.25">
      <c r="A49" s="63" t="s">
        <v>180</v>
      </c>
      <c r="B49" s="38" t="s">
        <v>107</v>
      </c>
      <c r="C49" s="26">
        <f t="shared" ref="C49:C53" si="25">D49+E49+F49</f>
        <v>1907</v>
      </c>
      <c r="D49" s="26"/>
      <c r="E49" s="26"/>
      <c r="F49" s="26">
        <f>1160+457+290</f>
        <v>1907</v>
      </c>
    </row>
    <row r="50" spans="1:6" ht="13.8" x14ac:dyDescent="0.25">
      <c r="A50" s="42" t="s">
        <v>181</v>
      </c>
      <c r="B50" s="44" t="s">
        <v>36</v>
      </c>
      <c r="C50" s="25">
        <f>C51+C52+C53</f>
        <v>1540</v>
      </c>
      <c r="D50" s="25">
        <f t="shared" ref="D50:F50" si="26">D51+D52+D53</f>
        <v>0</v>
      </c>
      <c r="E50" s="25">
        <f t="shared" si="26"/>
        <v>0</v>
      </c>
      <c r="F50" s="25">
        <f t="shared" si="26"/>
        <v>1540</v>
      </c>
    </row>
    <row r="51" spans="1:6" ht="15.6" x14ac:dyDescent="0.25">
      <c r="A51" s="21" t="s">
        <v>182</v>
      </c>
      <c r="B51" s="62" t="s">
        <v>61</v>
      </c>
      <c r="C51" s="26">
        <f t="shared" si="25"/>
        <v>-240</v>
      </c>
      <c r="D51" s="25"/>
      <c r="E51" s="25"/>
      <c r="F51" s="26">
        <v>-240</v>
      </c>
    </row>
    <row r="52" spans="1:6" ht="15.6" x14ac:dyDescent="0.25">
      <c r="A52" s="21" t="s">
        <v>183</v>
      </c>
      <c r="B52" s="62" t="s">
        <v>50</v>
      </c>
      <c r="C52" s="26">
        <f t="shared" si="25"/>
        <v>1470</v>
      </c>
      <c r="D52" s="26"/>
      <c r="E52" s="26"/>
      <c r="F52" s="26">
        <v>1470</v>
      </c>
    </row>
    <row r="53" spans="1:6" ht="13.8" x14ac:dyDescent="0.25">
      <c r="A53" s="41" t="s">
        <v>184</v>
      </c>
      <c r="B53" s="60" t="s">
        <v>99</v>
      </c>
      <c r="C53" s="26">
        <f t="shared" si="25"/>
        <v>310</v>
      </c>
      <c r="D53" s="26"/>
      <c r="E53" s="26"/>
      <c r="F53" s="26">
        <v>310</v>
      </c>
    </row>
    <row r="54" spans="1:6" ht="13.8" x14ac:dyDescent="0.25">
      <c r="A54" s="42" t="s">
        <v>52</v>
      </c>
      <c r="B54" s="58" t="s">
        <v>108</v>
      </c>
      <c r="C54" s="25">
        <f>C55+C57+C59</f>
        <v>3017</v>
      </c>
      <c r="D54" s="25">
        <f t="shared" ref="D54:F54" si="27">D55+D57+D59</f>
        <v>0</v>
      </c>
      <c r="E54" s="25">
        <f t="shared" si="27"/>
        <v>0</v>
      </c>
      <c r="F54" s="25">
        <f t="shared" si="27"/>
        <v>3017</v>
      </c>
    </row>
    <row r="55" spans="1:6" ht="27.6" x14ac:dyDescent="0.25">
      <c r="A55" s="80" t="s">
        <v>53</v>
      </c>
      <c r="B55" s="18" t="s">
        <v>27</v>
      </c>
      <c r="C55" s="25">
        <f>C56</f>
        <v>300</v>
      </c>
      <c r="D55" s="25">
        <f t="shared" ref="D55:F55" si="28">D56</f>
        <v>0</v>
      </c>
      <c r="E55" s="25">
        <f t="shared" si="28"/>
        <v>0</v>
      </c>
      <c r="F55" s="25">
        <f t="shared" si="28"/>
        <v>300</v>
      </c>
    </row>
    <row r="56" spans="1:6" ht="27.6" x14ac:dyDescent="0.25">
      <c r="A56" s="21" t="s">
        <v>54</v>
      </c>
      <c r="B56" s="59" t="s">
        <v>155</v>
      </c>
      <c r="C56" s="26">
        <f t="shared" ref="C56" si="29">D56+E56+F56</f>
        <v>300</v>
      </c>
      <c r="D56" s="26"/>
      <c r="E56" s="26"/>
      <c r="F56" s="26">
        <v>300</v>
      </c>
    </row>
    <row r="57" spans="1:6" ht="27.6" x14ac:dyDescent="0.25">
      <c r="A57" s="42" t="s">
        <v>118</v>
      </c>
      <c r="B57" s="44" t="s">
        <v>96</v>
      </c>
      <c r="C57" s="25">
        <f>C58</f>
        <v>917</v>
      </c>
      <c r="D57" s="25">
        <f t="shared" ref="D57" si="30">D58</f>
        <v>0</v>
      </c>
      <c r="E57" s="25">
        <f t="shared" ref="E57" si="31">E58</f>
        <v>0</v>
      </c>
      <c r="F57" s="25">
        <f t="shared" ref="F57" si="32">F58</f>
        <v>917</v>
      </c>
    </row>
    <row r="58" spans="1:6" ht="13.8" x14ac:dyDescent="0.25">
      <c r="A58" s="63" t="s">
        <v>119</v>
      </c>
      <c r="B58" s="38" t="s">
        <v>107</v>
      </c>
      <c r="C58" s="26">
        <f t="shared" ref="C58" si="33">D58+E58+F58</f>
        <v>917</v>
      </c>
      <c r="D58" s="26"/>
      <c r="E58" s="26"/>
      <c r="F58" s="26">
        <f>761+356-488+288</f>
        <v>917</v>
      </c>
    </row>
    <row r="59" spans="1:6" ht="13.8" x14ac:dyDescent="0.25">
      <c r="A59" s="42" t="s">
        <v>185</v>
      </c>
      <c r="B59" s="44" t="s">
        <v>36</v>
      </c>
      <c r="C59" s="25">
        <f>C60</f>
        <v>1800</v>
      </c>
      <c r="D59" s="25">
        <f t="shared" ref="D59:F59" si="34">D60</f>
        <v>0</v>
      </c>
      <c r="E59" s="25">
        <f t="shared" si="34"/>
        <v>0</v>
      </c>
      <c r="F59" s="25">
        <f t="shared" si="34"/>
        <v>1800</v>
      </c>
    </row>
    <row r="60" spans="1:6" ht="15.6" x14ac:dyDescent="0.25">
      <c r="A60" s="21" t="s">
        <v>186</v>
      </c>
      <c r="B60" s="62" t="s">
        <v>50</v>
      </c>
      <c r="C60" s="26">
        <f t="shared" ref="C60" si="35">D60+E60+F60</f>
        <v>1800</v>
      </c>
      <c r="D60" s="26"/>
      <c r="E60" s="26"/>
      <c r="F60" s="26">
        <f>1600+200</f>
        <v>1800</v>
      </c>
    </row>
    <row r="61" spans="1:6" ht="13.8" x14ac:dyDescent="0.25">
      <c r="A61" s="42" t="s">
        <v>46</v>
      </c>
      <c r="B61" s="58" t="s">
        <v>100</v>
      </c>
      <c r="C61" s="25">
        <f>C62+C64+C66</f>
        <v>4495</v>
      </c>
      <c r="D61" s="25">
        <f t="shared" ref="D61:F61" si="36">D62+D64+D66</f>
        <v>0</v>
      </c>
      <c r="E61" s="25">
        <f t="shared" si="36"/>
        <v>0</v>
      </c>
      <c r="F61" s="25">
        <f t="shared" si="36"/>
        <v>4495</v>
      </c>
    </row>
    <row r="62" spans="1:6" ht="27.6" x14ac:dyDescent="0.25">
      <c r="A62" s="45" t="s">
        <v>47</v>
      </c>
      <c r="B62" s="18" t="s">
        <v>27</v>
      </c>
      <c r="C62" s="25">
        <f>C63</f>
        <v>2500</v>
      </c>
      <c r="D62" s="25">
        <f t="shared" ref="D62:F62" si="37">D63</f>
        <v>0</v>
      </c>
      <c r="E62" s="25">
        <f t="shared" si="37"/>
        <v>0</v>
      </c>
      <c r="F62" s="25">
        <f t="shared" si="37"/>
        <v>2500</v>
      </c>
    </row>
    <row r="63" spans="1:6" ht="27.6" x14ac:dyDescent="0.25">
      <c r="A63" s="21" t="s">
        <v>48</v>
      </c>
      <c r="B63" s="60" t="s">
        <v>103</v>
      </c>
      <c r="C63" s="26">
        <f>D63+E63+F63</f>
        <v>2500</v>
      </c>
      <c r="D63" s="26"/>
      <c r="E63" s="26"/>
      <c r="F63" s="26">
        <v>2500</v>
      </c>
    </row>
    <row r="64" spans="1:6" ht="27.6" x14ac:dyDescent="0.25">
      <c r="A64" s="42" t="s">
        <v>101</v>
      </c>
      <c r="B64" s="44" t="s">
        <v>96</v>
      </c>
      <c r="C64" s="25">
        <f>C65</f>
        <v>1095</v>
      </c>
      <c r="D64" s="25">
        <f t="shared" ref="D64:F64" si="38">D65</f>
        <v>0</v>
      </c>
      <c r="E64" s="25">
        <f t="shared" si="38"/>
        <v>0</v>
      </c>
      <c r="F64" s="25">
        <f t="shared" si="38"/>
        <v>1095</v>
      </c>
    </row>
    <row r="65" spans="1:6" ht="13.8" x14ac:dyDescent="0.25">
      <c r="A65" s="63" t="s">
        <v>102</v>
      </c>
      <c r="B65" s="38" t="s">
        <v>107</v>
      </c>
      <c r="C65" s="26">
        <f t="shared" ref="C65:C67" si="39">D65+E65+F65</f>
        <v>1095</v>
      </c>
      <c r="D65" s="26"/>
      <c r="E65" s="26"/>
      <c r="F65" s="26">
        <f>745+350</f>
        <v>1095</v>
      </c>
    </row>
    <row r="66" spans="1:6" ht="13.8" x14ac:dyDescent="0.25">
      <c r="A66" s="42" t="s">
        <v>120</v>
      </c>
      <c r="B66" s="44" t="s">
        <v>36</v>
      </c>
      <c r="C66" s="25">
        <f>C67</f>
        <v>900</v>
      </c>
      <c r="D66" s="25">
        <f t="shared" ref="D66:F66" si="40">D67</f>
        <v>0</v>
      </c>
      <c r="E66" s="25">
        <f t="shared" si="40"/>
        <v>0</v>
      </c>
      <c r="F66" s="25">
        <f t="shared" si="40"/>
        <v>900</v>
      </c>
    </row>
    <row r="67" spans="1:6" ht="15.6" x14ac:dyDescent="0.25">
      <c r="A67" s="21" t="s">
        <v>121</v>
      </c>
      <c r="B67" s="62" t="s">
        <v>50</v>
      </c>
      <c r="C67" s="26">
        <f t="shared" si="39"/>
        <v>900</v>
      </c>
      <c r="D67" s="26"/>
      <c r="E67" s="26"/>
      <c r="F67" s="26">
        <v>900</v>
      </c>
    </row>
    <row r="68" spans="1:6" ht="13.8" x14ac:dyDescent="0.25">
      <c r="A68" s="42" t="s">
        <v>55</v>
      </c>
      <c r="B68" s="58" t="s">
        <v>109</v>
      </c>
      <c r="C68" s="25">
        <f>C69+C71</f>
        <v>2136</v>
      </c>
      <c r="D68" s="25">
        <f t="shared" ref="D68:F68" si="41">D69+D71</f>
        <v>0</v>
      </c>
      <c r="E68" s="25">
        <f t="shared" si="41"/>
        <v>0</v>
      </c>
      <c r="F68" s="25">
        <f t="shared" si="41"/>
        <v>2136</v>
      </c>
    </row>
    <row r="69" spans="1:6" ht="27.6" x14ac:dyDescent="0.25">
      <c r="A69" s="42" t="s">
        <v>56</v>
      </c>
      <c r="B69" s="44" t="s">
        <v>96</v>
      </c>
      <c r="C69" s="25">
        <f>C70</f>
        <v>2266</v>
      </c>
      <c r="D69" s="25">
        <f t="shared" ref="D69" si="42">D70</f>
        <v>0</v>
      </c>
      <c r="E69" s="25">
        <f t="shared" ref="E69" si="43">E70</f>
        <v>0</v>
      </c>
      <c r="F69" s="25">
        <f t="shared" ref="F69" si="44">F70</f>
        <v>2266</v>
      </c>
    </row>
    <row r="70" spans="1:6" ht="13.8" x14ac:dyDescent="0.25">
      <c r="A70" s="63" t="s">
        <v>57</v>
      </c>
      <c r="B70" s="38" t="s">
        <v>107</v>
      </c>
      <c r="C70" s="26">
        <f t="shared" ref="C70" si="45">D70+E70+F70</f>
        <v>2266</v>
      </c>
      <c r="D70" s="26"/>
      <c r="E70" s="26"/>
      <c r="F70" s="26">
        <f>710+356+1300-100</f>
        <v>2266</v>
      </c>
    </row>
    <row r="71" spans="1:6" ht="13.8" x14ac:dyDescent="0.25">
      <c r="A71" s="42" t="s">
        <v>187</v>
      </c>
      <c r="B71" s="44" t="s">
        <v>36</v>
      </c>
      <c r="C71" s="25">
        <f>C72</f>
        <v>-130</v>
      </c>
      <c r="D71" s="25">
        <f t="shared" ref="D71:F71" si="46">D72</f>
        <v>0</v>
      </c>
      <c r="E71" s="25">
        <f t="shared" si="46"/>
        <v>0</v>
      </c>
      <c r="F71" s="25">
        <f t="shared" si="46"/>
        <v>-130</v>
      </c>
    </row>
    <row r="72" spans="1:6" ht="15.6" x14ac:dyDescent="0.25">
      <c r="A72" s="21" t="s">
        <v>188</v>
      </c>
      <c r="B72" s="62" t="s">
        <v>50</v>
      </c>
      <c r="C72" s="26">
        <f t="shared" ref="C72" si="47">D72+E72+F72</f>
        <v>-130</v>
      </c>
      <c r="D72" s="26"/>
      <c r="E72" s="26"/>
      <c r="F72" s="26">
        <f>1070-1200</f>
        <v>-130</v>
      </c>
    </row>
    <row r="73" spans="1:6" ht="13.8" x14ac:dyDescent="0.25">
      <c r="A73" s="42" t="s">
        <v>63</v>
      </c>
      <c r="B73" s="68" t="s">
        <v>62</v>
      </c>
      <c r="C73" s="25">
        <f>C74+C76+C78</f>
        <v>2435</v>
      </c>
      <c r="D73" s="25">
        <f t="shared" ref="D73:F73" si="48">D74+D76+D78</f>
        <v>0</v>
      </c>
      <c r="E73" s="25">
        <f t="shared" si="48"/>
        <v>0</v>
      </c>
      <c r="F73" s="25">
        <f t="shared" si="48"/>
        <v>2435</v>
      </c>
    </row>
    <row r="74" spans="1:6" ht="27.6" x14ac:dyDescent="0.25">
      <c r="A74" s="80" t="s">
        <v>189</v>
      </c>
      <c r="B74" s="18" t="s">
        <v>27</v>
      </c>
      <c r="C74" s="25">
        <f>C75</f>
        <v>300</v>
      </c>
      <c r="D74" s="25">
        <f t="shared" ref="D74" si="49">D75</f>
        <v>0</v>
      </c>
      <c r="E74" s="25">
        <f t="shared" ref="E74" si="50">E75</f>
        <v>0</v>
      </c>
      <c r="F74" s="25">
        <f t="shared" ref="F74" si="51">F75</f>
        <v>300</v>
      </c>
    </row>
    <row r="75" spans="1:6" ht="27.6" x14ac:dyDescent="0.25">
      <c r="A75" s="21" t="s">
        <v>190</v>
      </c>
      <c r="B75" s="59" t="s">
        <v>155</v>
      </c>
      <c r="C75" s="26">
        <f t="shared" ref="C75" si="52">D75+E75+F75</f>
        <v>300</v>
      </c>
      <c r="D75" s="26"/>
      <c r="E75" s="26"/>
      <c r="F75" s="26">
        <v>300</v>
      </c>
    </row>
    <row r="76" spans="1:6" ht="27.6" x14ac:dyDescent="0.25">
      <c r="A76" s="42" t="s">
        <v>122</v>
      </c>
      <c r="B76" s="44" t="s">
        <v>96</v>
      </c>
      <c r="C76" s="25">
        <f>C77</f>
        <v>1120</v>
      </c>
      <c r="D76" s="25">
        <f t="shared" ref="D76:F76" si="53">D77</f>
        <v>0</v>
      </c>
      <c r="E76" s="25">
        <f t="shared" si="53"/>
        <v>0</v>
      </c>
      <c r="F76" s="25">
        <f t="shared" si="53"/>
        <v>1120</v>
      </c>
    </row>
    <row r="77" spans="1:6" ht="13.8" x14ac:dyDescent="0.25">
      <c r="A77" s="63" t="s">
        <v>123</v>
      </c>
      <c r="B77" s="69" t="s">
        <v>107</v>
      </c>
      <c r="C77" s="26">
        <f t="shared" ref="C77" si="54">D77+E77+F77</f>
        <v>1120</v>
      </c>
      <c r="D77" s="26"/>
      <c r="E77" s="26"/>
      <c r="F77" s="26">
        <f>710+410</f>
        <v>1120</v>
      </c>
    </row>
    <row r="78" spans="1:6" ht="13.8" x14ac:dyDescent="0.25">
      <c r="A78" s="42" t="s">
        <v>136</v>
      </c>
      <c r="B78" s="44" t="s">
        <v>36</v>
      </c>
      <c r="C78" s="25">
        <f>SUM(C79:C81)</f>
        <v>1015</v>
      </c>
      <c r="D78" s="25">
        <f t="shared" ref="D78:F78" si="55">SUM(D79:D81)</f>
        <v>0</v>
      </c>
      <c r="E78" s="25">
        <f t="shared" si="55"/>
        <v>0</v>
      </c>
      <c r="F78" s="25">
        <f t="shared" si="55"/>
        <v>1015</v>
      </c>
    </row>
    <row r="79" spans="1:6" ht="15.6" x14ac:dyDescent="0.25">
      <c r="A79" s="21" t="s">
        <v>137</v>
      </c>
      <c r="B79" s="62" t="s">
        <v>61</v>
      </c>
      <c r="C79" s="26">
        <f t="shared" ref="C79" si="56">D79+E79+F79</f>
        <v>600</v>
      </c>
      <c r="D79" s="25"/>
      <c r="E79" s="25"/>
      <c r="F79" s="26">
        <v>600</v>
      </c>
    </row>
    <row r="80" spans="1:6" ht="15.6" x14ac:dyDescent="0.25">
      <c r="A80" s="21" t="s">
        <v>191</v>
      </c>
      <c r="B80" s="62" t="s">
        <v>50</v>
      </c>
      <c r="C80" s="26">
        <f t="shared" ref="C80" si="57">D80+E80+F80</f>
        <v>1015</v>
      </c>
      <c r="D80" s="26"/>
      <c r="E80" s="26"/>
      <c r="F80" s="26">
        <v>1015</v>
      </c>
    </row>
    <row r="81" spans="1:6" ht="13.8" x14ac:dyDescent="0.25">
      <c r="A81" s="21" t="s">
        <v>192</v>
      </c>
      <c r="B81" s="43" t="s">
        <v>59</v>
      </c>
      <c r="C81" s="26">
        <f>D81+E81+F81</f>
        <v>-600</v>
      </c>
      <c r="D81" s="26"/>
      <c r="E81" s="26"/>
      <c r="F81" s="26">
        <v>-600</v>
      </c>
    </row>
    <row r="82" spans="1:6" ht="13.8" x14ac:dyDescent="0.25">
      <c r="A82" s="42" t="s">
        <v>64</v>
      </c>
      <c r="B82" s="58" t="s">
        <v>110</v>
      </c>
      <c r="C82" s="25">
        <f>C83+C85</f>
        <v>7131</v>
      </c>
      <c r="D82" s="25">
        <f t="shared" ref="D82" si="58">D83+D85</f>
        <v>0</v>
      </c>
      <c r="E82" s="25">
        <f t="shared" ref="E82" si="59">E83+E85</f>
        <v>0</v>
      </c>
      <c r="F82" s="25">
        <f t="shared" ref="F82" si="60">F83+F85</f>
        <v>7131</v>
      </c>
    </row>
    <row r="83" spans="1:6" ht="27.6" x14ac:dyDescent="0.25">
      <c r="A83" s="42" t="s">
        <v>65</v>
      </c>
      <c r="B83" s="44" t="s">
        <v>96</v>
      </c>
      <c r="C83" s="25">
        <f>C84</f>
        <v>900</v>
      </c>
      <c r="D83" s="25">
        <f t="shared" ref="D83" si="61">D84</f>
        <v>0</v>
      </c>
      <c r="E83" s="25">
        <f t="shared" ref="E83" si="62">E84</f>
        <v>0</v>
      </c>
      <c r="F83" s="25">
        <f t="shared" ref="F83" si="63">F84</f>
        <v>900</v>
      </c>
    </row>
    <row r="84" spans="1:6" ht="13.8" x14ac:dyDescent="0.25">
      <c r="A84" s="63" t="s">
        <v>66</v>
      </c>
      <c r="B84" s="38" t="s">
        <v>107</v>
      </c>
      <c r="C84" s="26">
        <f t="shared" ref="C84" si="64">D84+E84+F84</f>
        <v>900</v>
      </c>
      <c r="D84" s="26"/>
      <c r="E84" s="26"/>
      <c r="F84" s="26">
        <f>600+300</f>
        <v>900</v>
      </c>
    </row>
    <row r="85" spans="1:6" ht="13.8" x14ac:dyDescent="0.25">
      <c r="A85" s="42" t="s">
        <v>124</v>
      </c>
      <c r="B85" s="44" t="s">
        <v>36</v>
      </c>
      <c r="C85" s="25">
        <f>C86+C87</f>
        <v>6231</v>
      </c>
      <c r="D85" s="25">
        <f t="shared" ref="D85:F85" si="65">D86+D87</f>
        <v>0</v>
      </c>
      <c r="E85" s="25">
        <f t="shared" si="65"/>
        <v>0</v>
      </c>
      <c r="F85" s="25">
        <f t="shared" si="65"/>
        <v>6231</v>
      </c>
    </row>
    <row r="86" spans="1:6" ht="15.6" x14ac:dyDescent="0.25">
      <c r="A86" s="21" t="s">
        <v>125</v>
      </c>
      <c r="B86" s="62" t="s">
        <v>50</v>
      </c>
      <c r="C86" s="26">
        <f t="shared" ref="C86:C87" si="66">D86+E86+F86</f>
        <v>6288</v>
      </c>
      <c r="D86" s="26"/>
      <c r="E86" s="26"/>
      <c r="F86" s="26">
        <f>6231+57</f>
        <v>6288</v>
      </c>
    </row>
    <row r="87" spans="1:6" ht="31.2" x14ac:dyDescent="0.25">
      <c r="A87" s="21" t="s">
        <v>193</v>
      </c>
      <c r="B87" s="74" t="s">
        <v>112</v>
      </c>
      <c r="C87" s="26">
        <f t="shared" si="66"/>
        <v>-57</v>
      </c>
      <c r="D87" s="26"/>
      <c r="E87" s="26"/>
      <c r="F87" s="26">
        <v>-57</v>
      </c>
    </row>
    <row r="88" spans="1:6" ht="15.6" x14ac:dyDescent="0.3">
      <c r="A88" s="42" t="s">
        <v>81</v>
      </c>
      <c r="B88" s="46" t="s">
        <v>58</v>
      </c>
      <c r="C88" s="25">
        <f>C89+C91+C93+C95</f>
        <v>57185</v>
      </c>
      <c r="D88" s="25">
        <f t="shared" ref="D88:F88" si="67">D89+D91+D93+D95</f>
        <v>0</v>
      </c>
      <c r="E88" s="25">
        <f t="shared" si="67"/>
        <v>0</v>
      </c>
      <c r="F88" s="25">
        <f t="shared" si="67"/>
        <v>57185</v>
      </c>
    </row>
    <row r="89" spans="1:6" ht="27.6" x14ac:dyDescent="0.25">
      <c r="A89" s="39" t="s">
        <v>83</v>
      </c>
      <c r="B89" s="18" t="s">
        <v>10</v>
      </c>
      <c r="C89" s="25">
        <f>C90</f>
        <v>60700</v>
      </c>
      <c r="D89" s="25">
        <f t="shared" ref="D89:F89" si="68">D90</f>
        <v>0</v>
      </c>
      <c r="E89" s="25">
        <f t="shared" si="68"/>
        <v>0</v>
      </c>
      <c r="F89" s="25">
        <f t="shared" si="68"/>
        <v>60700</v>
      </c>
    </row>
    <row r="90" spans="1:6" ht="27.6" x14ac:dyDescent="0.25">
      <c r="A90" s="21" t="s">
        <v>84</v>
      </c>
      <c r="B90" s="73" t="s">
        <v>149</v>
      </c>
      <c r="C90" s="26">
        <f t="shared" ref="C90" si="69">D90+E90+F90</f>
        <v>60700</v>
      </c>
      <c r="D90" s="26"/>
      <c r="E90" s="26"/>
      <c r="F90" s="26">
        <v>60700</v>
      </c>
    </row>
    <row r="91" spans="1:6" ht="27.6" x14ac:dyDescent="0.25">
      <c r="A91" s="80" t="s">
        <v>126</v>
      </c>
      <c r="B91" s="18" t="s">
        <v>27</v>
      </c>
      <c r="C91" s="25">
        <f>C92</f>
        <v>-1138</v>
      </c>
      <c r="D91" s="25">
        <f t="shared" ref="D91" si="70">D92</f>
        <v>0</v>
      </c>
      <c r="E91" s="25">
        <f t="shared" ref="E91" si="71">E92</f>
        <v>0</v>
      </c>
      <c r="F91" s="25">
        <f t="shared" ref="F91" si="72">F92</f>
        <v>-1138</v>
      </c>
    </row>
    <row r="92" spans="1:6" ht="27.6" x14ac:dyDescent="0.25">
      <c r="A92" s="21" t="s">
        <v>127</v>
      </c>
      <c r="B92" s="59" t="s">
        <v>155</v>
      </c>
      <c r="C92" s="26">
        <f t="shared" ref="C92" si="73">D92+E92+F92</f>
        <v>-1138</v>
      </c>
      <c r="D92" s="26"/>
      <c r="E92" s="26"/>
      <c r="F92" s="26">
        <v>-1138</v>
      </c>
    </row>
    <row r="93" spans="1:6" ht="27.6" x14ac:dyDescent="0.25">
      <c r="A93" s="42" t="s">
        <v>194</v>
      </c>
      <c r="B93" s="44" t="s">
        <v>96</v>
      </c>
      <c r="C93" s="25">
        <f>C94</f>
        <v>233</v>
      </c>
      <c r="D93" s="25">
        <f t="shared" ref="D93" si="74">D94</f>
        <v>0</v>
      </c>
      <c r="E93" s="25">
        <f t="shared" ref="E93" si="75">E94</f>
        <v>0</v>
      </c>
      <c r="F93" s="25">
        <f t="shared" ref="F93" si="76">F94</f>
        <v>233</v>
      </c>
    </row>
    <row r="94" spans="1:6" ht="13.8" x14ac:dyDescent="0.25">
      <c r="A94" s="63" t="s">
        <v>195</v>
      </c>
      <c r="B94" s="38" t="s">
        <v>107</v>
      </c>
      <c r="C94" s="26">
        <f t="shared" ref="C94" si="77">D94+E94+F94</f>
        <v>233</v>
      </c>
      <c r="D94" s="26"/>
      <c r="E94" s="26"/>
      <c r="F94" s="26">
        <f>1035-802</f>
        <v>233</v>
      </c>
    </row>
    <row r="95" spans="1:6" ht="13.8" x14ac:dyDescent="0.25">
      <c r="A95" s="36" t="s">
        <v>196</v>
      </c>
      <c r="B95" s="49" t="s">
        <v>36</v>
      </c>
      <c r="C95" s="25">
        <f>SUM(C96:C98)</f>
        <v>-2610</v>
      </c>
      <c r="D95" s="25">
        <f>SUM(D96:D98)</f>
        <v>0</v>
      </c>
      <c r="E95" s="25">
        <f>SUM(E96:E98)</f>
        <v>0</v>
      </c>
      <c r="F95" s="25">
        <f>SUM(F96:F98)</f>
        <v>-2610</v>
      </c>
    </row>
    <row r="96" spans="1:6" ht="13.8" x14ac:dyDescent="0.25">
      <c r="A96" s="50" t="s">
        <v>197</v>
      </c>
      <c r="B96" s="52" t="s">
        <v>50</v>
      </c>
      <c r="C96" s="26">
        <f>D96+E96+F96</f>
        <v>4490</v>
      </c>
      <c r="D96" s="26"/>
      <c r="E96" s="26"/>
      <c r="F96" s="26">
        <f>2550+1940</f>
        <v>4490</v>
      </c>
    </row>
    <row r="97" spans="1:6" ht="27.6" x14ac:dyDescent="0.25">
      <c r="A97" s="50" t="s">
        <v>198</v>
      </c>
      <c r="B97" s="71" t="s">
        <v>156</v>
      </c>
      <c r="C97" s="26">
        <f>D97+E97+F97</f>
        <v>-4600</v>
      </c>
      <c r="D97" s="26"/>
      <c r="E97" s="26"/>
      <c r="F97" s="26">
        <v>-4600</v>
      </c>
    </row>
    <row r="98" spans="1:6" ht="13.8" x14ac:dyDescent="0.25">
      <c r="A98" s="41" t="s">
        <v>199</v>
      </c>
      <c r="B98" s="43" t="s">
        <v>59</v>
      </c>
      <c r="C98" s="26">
        <f>D98+E98+F98</f>
        <v>-2500</v>
      </c>
      <c r="D98" s="26"/>
      <c r="E98" s="26"/>
      <c r="F98" s="26">
        <v>-2500</v>
      </c>
    </row>
    <row r="99" spans="1:6" ht="13.8" x14ac:dyDescent="0.25">
      <c r="A99" s="36" t="s">
        <v>85</v>
      </c>
      <c r="B99" s="54" t="s">
        <v>80</v>
      </c>
      <c r="C99" s="25">
        <f>C100+C102</f>
        <v>2451</v>
      </c>
      <c r="D99" s="25">
        <f t="shared" ref="D99:F99" si="78">D100+D102</f>
        <v>0</v>
      </c>
      <c r="E99" s="25">
        <f t="shared" si="78"/>
        <v>0</v>
      </c>
      <c r="F99" s="25">
        <f t="shared" si="78"/>
        <v>2451</v>
      </c>
    </row>
    <row r="100" spans="1:6" ht="27.6" x14ac:dyDescent="0.25">
      <c r="A100" s="42" t="s">
        <v>200</v>
      </c>
      <c r="B100" s="44" t="s">
        <v>96</v>
      </c>
      <c r="C100" s="25">
        <f>C101</f>
        <v>1431</v>
      </c>
      <c r="D100" s="25">
        <f t="shared" ref="D100:F100" si="79">D101</f>
        <v>0</v>
      </c>
      <c r="E100" s="25">
        <f t="shared" si="79"/>
        <v>0</v>
      </c>
      <c r="F100" s="25">
        <f t="shared" si="79"/>
        <v>1431</v>
      </c>
    </row>
    <row r="101" spans="1:6" ht="13.8" x14ac:dyDescent="0.25">
      <c r="A101" s="63" t="s">
        <v>201</v>
      </c>
      <c r="B101" s="38" t="s">
        <v>107</v>
      </c>
      <c r="C101" s="26">
        <f t="shared" ref="C101" si="80">D101+E101+F101</f>
        <v>1431</v>
      </c>
      <c r="D101" s="26"/>
      <c r="E101" s="26"/>
      <c r="F101" s="26">
        <f>1025+406</f>
        <v>1431</v>
      </c>
    </row>
    <row r="102" spans="1:6" ht="13.8" x14ac:dyDescent="0.25">
      <c r="A102" s="42" t="s">
        <v>128</v>
      </c>
      <c r="B102" s="44" t="s">
        <v>36</v>
      </c>
      <c r="C102" s="25">
        <f>SUM(C103:C104)</f>
        <v>1020</v>
      </c>
      <c r="D102" s="25">
        <f>SUM(D103:D104)</f>
        <v>0</v>
      </c>
      <c r="E102" s="25">
        <f>SUM(E103:E104)</f>
        <v>0</v>
      </c>
      <c r="F102" s="25">
        <f>SUM(F103:F104)</f>
        <v>1020</v>
      </c>
    </row>
    <row r="103" spans="1:6" ht="15.6" x14ac:dyDescent="0.25">
      <c r="A103" s="21" t="s">
        <v>129</v>
      </c>
      <c r="B103" s="62" t="s">
        <v>50</v>
      </c>
      <c r="C103" s="26">
        <f t="shared" ref="C103:C104" si="81">D103+E103+F103</f>
        <v>620</v>
      </c>
      <c r="D103" s="26"/>
      <c r="E103" s="26"/>
      <c r="F103" s="26">
        <f>1020-400</f>
        <v>620</v>
      </c>
    </row>
    <row r="104" spans="1:6" ht="13.8" x14ac:dyDescent="0.25">
      <c r="A104" s="21" t="s">
        <v>202</v>
      </c>
      <c r="B104" s="43" t="s">
        <v>59</v>
      </c>
      <c r="C104" s="26">
        <f t="shared" si="81"/>
        <v>400</v>
      </c>
      <c r="D104" s="26"/>
      <c r="E104" s="26"/>
      <c r="F104" s="26">
        <v>400</v>
      </c>
    </row>
    <row r="105" spans="1:6" ht="27.6" x14ac:dyDescent="0.25">
      <c r="A105" s="36" t="s">
        <v>203</v>
      </c>
      <c r="B105" s="37" t="s">
        <v>161</v>
      </c>
      <c r="C105" s="25">
        <f>C106</f>
        <v>5550</v>
      </c>
      <c r="D105" s="25">
        <f t="shared" ref="D105:F106" si="82">D106</f>
        <v>0</v>
      </c>
      <c r="E105" s="25">
        <f t="shared" si="82"/>
        <v>0</v>
      </c>
      <c r="F105" s="25">
        <f t="shared" si="82"/>
        <v>5550</v>
      </c>
    </row>
    <row r="106" spans="1:6" ht="27.6" x14ac:dyDescent="0.25">
      <c r="A106" s="77" t="s">
        <v>204</v>
      </c>
      <c r="B106" s="49" t="s">
        <v>44</v>
      </c>
      <c r="C106" s="25">
        <f>C107</f>
        <v>5550</v>
      </c>
      <c r="D106" s="25">
        <f t="shared" si="82"/>
        <v>0</v>
      </c>
      <c r="E106" s="25">
        <f t="shared" si="82"/>
        <v>0</v>
      </c>
      <c r="F106" s="25">
        <f t="shared" si="82"/>
        <v>5550</v>
      </c>
    </row>
    <row r="107" spans="1:6" ht="27.6" x14ac:dyDescent="0.25">
      <c r="A107" s="78" t="s">
        <v>205</v>
      </c>
      <c r="B107" s="76" t="s">
        <v>162</v>
      </c>
      <c r="C107" s="26">
        <f>D107+E107+F107</f>
        <v>5550</v>
      </c>
      <c r="D107" s="26"/>
      <c r="E107" s="26"/>
      <c r="F107" s="26">
        <v>5550</v>
      </c>
    </row>
    <row r="108" spans="1:6" ht="13.8" x14ac:dyDescent="0.25">
      <c r="A108" s="42" t="s">
        <v>206</v>
      </c>
      <c r="B108" s="58" t="s">
        <v>82</v>
      </c>
      <c r="C108" s="25">
        <f>C109</f>
        <v>14919</v>
      </c>
      <c r="D108" s="25">
        <f t="shared" ref="D108:F109" si="83">D109</f>
        <v>14919</v>
      </c>
      <c r="E108" s="25">
        <f t="shared" si="83"/>
        <v>0</v>
      </c>
      <c r="F108" s="25">
        <f t="shared" si="83"/>
        <v>0</v>
      </c>
    </row>
    <row r="109" spans="1:6" ht="27.6" x14ac:dyDescent="0.25">
      <c r="A109" s="42" t="s">
        <v>207</v>
      </c>
      <c r="B109" s="18" t="s">
        <v>44</v>
      </c>
      <c r="C109" s="25">
        <f>C110</f>
        <v>14919</v>
      </c>
      <c r="D109" s="25">
        <f t="shared" si="83"/>
        <v>14919</v>
      </c>
      <c r="E109" s="25">
        <f t="shared" si="83"/>
        <v>0</v>
      </c>
      <c r="F109" s="25">
        <f t="shared" si="83"/>
        <v>0</v>
      </c>
    </row>
    <row r="110" spans="1:6" ht="27.6" x14ac:dyDescent="0.25">
      <c r="A110" s="21" t="s">
        <v>208</v>
      </c>
      <c r="B110" s="59" t="s">
        <v>88</v>
      </c>
      <c r="C110" s="26">
        <f>D110+E110+F110</f>
        <v>14919</v>
      </c>
      <c r="D110" s="26">
        <f>8700+1569+4650</f>
        <v>14919</v>
      </c>
      <c r="E110" s="26"/>
      <c r="F110" s="26"/>
    </row>
    <row r="111" spans="1:6" ht="13.8" x14ac:dyDescent="0.25">
      <c r="A111" s="42" t="s">
        <v>91</v>
      </c>
      <c r="B111" s="58" t="s">
        <v>86</v>
      </c>
      <c r="C111" s="25">
        <f>C112</f>
        <v>1476</v>
      </c>
      <c r="D111" s="25">
        <f t="shared" ref="D111:F112" si="84">D112</f>
        <v>1476</v>
      </c>
      <c r="E111" s="25">
        <f t="shared" si="84"/>
        <v>0</v>
      </c>
      <c r="F111" s="25">
        <f t="shared" si="84"/>
        <v>0</v>
      </c>
    </row>
    <row r="112" spans="1:6" ht="27.6" x14ac:dyDescent="0.25">
      <c r="A112" s="42" t="s">
        <v>93</v>
      </c>
      <c r="B112" s="18" t="s">
        <v>44</v>
      </c>
      <c r="C112" s="25">
        <f>C113</f>
        <v>1476</v>
      </c>
      <c r="D112" s="25">
        <f t="shared" si="84"/>
        <v>1476</v>
      </c>
      <c r="E112" s="25">
        <f t="shared" si="84"/>
        <v>0</v>
      </c>
      <c r="F112" s="25">
        <f t="shared" si="84"/>
        <v>0</v>
      </c>
    </row>
    <row r="113" spans="1:6" ht="27.6" x14ac:dyDescent="0.25">
      <c r="A113" s="21" t="s">
        <v>94</v>
      </c>
      <c r="B113" s="59" t="s">
        <v>88</v>
      </c>
      <c r="C113" s="26">
        <f>D113+E113+F113</f>
        <v>1476</v>
      </c>
      <c r="D113" s="26">
        <f>355+1121</f>
        <v>1476</v>
      </c>
      <c r="E113" s="26"/>
      <c r="F113" s="26"/>
    </row>
    <row r="114" spans="1:6" ht="13.8" x14ac:dyDescent="0.25">
      <c r="A114" s="42" t="s">
        <v>130</v>
      </c>
      <c r="B114" s="58" t="s">
        <v>87</v>
      </c>
      <c r="C114" s="25">
        <f>C115</f>
        <v>940</v>
      </c>
      <c r="D114" s="25">
        <f t="shared" ref="D114:F115" si="85">D115</f>
        <v>940</v>
      </c>
      <c r="E114" s="25">
        <f t="shared" si="85"/>
        <v>0</v>
      </c>
      <c r="F114" s="25">
        <f t="shared" si="85"/>
        <v>0</v>
      </c>
    </row>
    <row r="115" spans="1:6" ht="27.6" x14ac:dyDescent="0.25">
      <c r="A115" s="42" t="s">
        <v>131</v>
      </c>
      <c r="B115" s="18" t="s">
        <v>44</v>
      </c>
      <c r="C115" s="25">
        <f>C116</f>
        <v>940</v>
      </c>
      <c r="D115" s="25">
        <f t="shared" si="85"/>
        <v>940</v>
      </c>
      <c r="E115" s="25">
        <f t="shared" si="85"/>
        <v>0</v>
      </c>
      <c r="F115" s="25">
        <f t="shared" si="85"/>
        <v>0</v>
      </c>
    </row>
    <row r="116" spans="1:6" ht="27.6" x14ac:dyDescent="0.25">
      <c r="A116" s="21" t="s">
        <v>132</v>
      </c>
      <c r="B116" s="59" t="s">
        <v>88</v>
      </c>
      <c r="C116" s="26">
        <f>D116+E116+F116</f>
        <v>940</v>
      </c>
      <c r="D116" s="26">
        <v>940</v>
      </c>
      <c r="E116" s="26"/>
      <c r="F116" s="26"/>
    </row>
    <row r="117" spans="1:6" ht="13.8" x14ac:dyDescent="0.25">
      <c r="A117" s="42" t="s">
        <v>133</v>
      </c>
      <c r="B117" s="58" t="s">
        <v>89</v>
      </c>
      <c r="C117" s="25">
        <f>C118</f>
        <v>17177</v>
      </c>
      <c r="D117" s="25">
        <f t="shared" ref="D117:F118" si="86">D118</f>
        <v>17177</v>
      </c>
      <c r="E117" s="25">
        <f t="shared" si="86"/>
        <v>0</v>
      </c>
      <c r="F117" s="25">
        <f t="shared" si="86"/>
        <v>0</v>
      </c>
    </row>
    <row r="118" spans="1:6" ht="27.6" x14ac:dyDescent="0.25">
      <c r="A118" s="39" t="s">
        <v>134</v>
      </c>
      <c r="B118" s="18" t="s">
        <v>44</v>
      </c>
      <c r="C118" s="25">
        <f>C119</f>
        <v>17177</v>
      </c>
      <c r="D118" s="25">
        <f t="shared" si="86"/>
        <v>17177</v>
      </c>
      <c r="E118" s="25">
        <f t="shared" si="86"/>
        <v>0</v>
      </c>
      <c r="F118" s="25">
        <f t="shared" si="86"/>
        <v>0</v>
      </c>
    </row>
    <row r="119" spans="1:6" ht="27.6" x14ac:dyDescent="0.25">
      <c r="A119" s="21" t="s">
        <v>135</v>
      </c>
      <c r="B119" s="59" t="s">
        <v>90</v>
      </c>
      <c r="C119" s="26">
        <f>D119+E119+F119</f>
        <v>17177</v>
      </c>
      <c r="D119" s="26">
        <f>11200+5977</f>
        <v>17177</v>
      </c>
      <c r="E119" s="26"/>
      <c r="F119" s="26"/>
    </row>
    <row r="120" spans="1:6" ht="13.8" x14ac:dyDescent="0.25">
      <c r="A120" s="42" t="s">
        <v>73</v>
      </c>
      <c r="B120" s="58" t="s">
        <v>92</v>
      </c>
      <c r="C120" s="25">
        <f>C121</f>
        <v>7092</v>
      </c>
      <c r="D120" s="25">
        <f t="shared" ref="D120:F121" si="87">D121</f>
        <v>7092</v>
      </c>
      <c r="E120" s="25">
        <f t="shared" si="87"/>
        <v>0</v>
      </c>
      <c r="F120" s="25">
        <f t="shared" si="87"/>
        <v>0</v>
      </c>
    </row>
    <row r="121" spans="1:6" ht="27.6" x14ac:dyDescent="0.25">
      <c r="A121" s="42" t="s">
        <v>74</v>
      </c>
      <c r="B121" s="18" t="s">
        <v>44</v>
      </c>
      <c r="C121" s="25">
        <f>C122</f>
        <v>7092</v>
      </c>
      <c r="D121" s="25">
        <f t="shared" si="87"/>
        <v>7092</v>
      </c>
      <c r="E121" s="25">
        <f t="shared" si="87"/>
        <v>0</v>
      </c>
      <c r="F121" s="25">
        <f t="shared" si="87"/>
        <v>0</v>
      </c>
    </row>
    <row r="122" spans="1:6" ht="27.6" x14ac:dyDescent="0.25">
      <c r="A122" s="21" t="s">
        <v>75</v>
      </c>
      <c r="B122" s="59" t="s">
        <v>95</v>
      </c>
      <c r="C122" s="26">
        <f>D122+E122+F122</f>
        <v>7092</v>
      </c>
      <c r="D122" s="26">
        <f>2800+4292</f>
        <v>7092</v>
      </c>
      <c r="E122" s="26"/>
      <c r="F122" s="26"/>
    </row>
    <row r="123" spans="1:6" ht="15.6" x14ac:dyDescent="0.3">
      <c r="A123" s="47" t="s">
        <v>76</v>
      </c>
      <c r="B123" s="46" t="s">
        <v>49</v>
      </c>
      <c r="C123" s="25">
        <f>C124</f>
        <v>41490</v>
      </c>
      <c r="D123" s="25">
        <f t="shared" ref="D123:F127" si="88">D124</f>
        <v>6490</v>
      </c>
      <c r="E123" s="25">
        <f t="shared" si="88"/>
        <v>0</v>
      </c>
      <c r="F123" s="25">
        <f t="shared" si="88"/>
        <v>35000</v>
      </c>
    </row>
    <row r="124" spans="1:6" ht="27.6" x14ac:dyDescent="0.25">
      <c r="A124" s="47" t="s">
        <v>77</v>
      </c>
      <c r="B124" s="18" t="s">
        <v>44</v>
      </c>
      <c r="C124" s="25">
        <f>C125</f>
        <v>41490</v>
      </c>
      <c r="D124" s="25">
        <f t="shared" si="88"/>
        <v>6490</v>
      </c>
      <c r="E124" s="25">
        <f t="shared" si="88"/>
        <v>0</v>
      </c>
      <c r="F124" s="25">
        <f t="shared" si="88"/>
        <v>35000</v>
      </c>
    </row>
    <row r="125" spans="1:6" ht="27.6" x14ac:dyDescent="0.25">
      <c r="A125" s="48" t="s">
        <v>78</v>
      </c>
      <c r="B125" s="51" t="s">
        <v>79</v>
      </c>
      <c r="C125" s="26">
        <f>D125+E125+F125</f>
        <v>41490</v>
      </c>
      <c r="D125" s="26">
        <v>6490</v>
      </c>
      <c r="E125" s="26"/>
      <c r="F125" s="26">
        <v>35000</v>
      </c>
    </row>
    <row r="126" spans="1:6" ht="13.8" x14ac:dyDescent="0.25">
      <c r="A126" s="36" t="s">
        <v>212</v>
      </c>
      <c r="B126" s="54" t="s">
        <v>210</v>
      </c>
      <c r="C126" s="25">
        <f>C127</f>
        <v>15300</v>
      </c>
      <c r="D126" s="25">
        <f t="shared" si="88"/>
        <v>15300</v>
      </c>
      <c r="E126" s="25">
        <f t="shared" si="88"/>
        <v>0</v>
      </c>
      <c r="F126" s="25">
        <f t="shared" si="88"/>
        <v>0</v>
      </c>
    </row>
    <row r="127" spans="1:6" ht="27.6" x14ac:dyDescent="0.25">
      <c r="A127" s="36" t="s">
        <v>213</v>
      </c>
      <c r="B127" s="49" t="s">
        <v>152</v>
      </c>
      <c r="C127" s="25">
        <f>C128</f>
        <v>15300</v>
      </c>
      <c r="D127" s="25">
        <f t="shared" si="88"/>
        <v>15300</v>
      </c>
      <c r="E127" s="25">
        <f t="shared" si="88"/>
        <v>0</v>
      </c>
      <c r="F127" s="25">
        <f t="shared" si="88"/>
        <v>0</v>
      </c>
    </row>
    <row r="128" spans="1:6" ht="27.6" x14ac:dyDescent="0.25">
      <c r="A128" s="85" t="s">
        <v>214</v>
      </c>
      <c r="B128" s="86" t="s">
        <v>211</v>
      </c>
      <c r="C128" s="26">
        <f>D128+E128+F128</f>
        <v>15300</v>
      </c>
      <c r="D128" s="26">
        <v>15300</v>
      </c>
      <c r="E128" s="26"/>
      <c r="F128" s="26"/>
    </row>
    <row r="129" spans="1:6" ht="13.8" x14ac:dyDescent="0.25">
      <c r="A129" s="21"/>
      <c r="B129" s="24" t="s">
        <v>4</v>
      </c>
      <c r="C129" s="25">
        <f>C12+C33+C38+C43+C54+C61+C68+C73+C82+C88+C99+C105+C108+C111+C114+C117+C120+C123+C126</f>
        <v>-884</v>
      </c>
      <c r="D129" s="25">
        <f t="shared" ref="D129:F129" si="89">D12+D33+D38+D43+D54+D61+D68+D73+D82+D88+D99+D105+D108+D111+D114+D117+D120+D123+D126</f>
        <v>-884</v>
      </c>
      <c r="E129" s="25">
        <f t="shared" si="89"/>
        <v>0</v>
      </c>
      <c r="F129" s="25">
        <f t="shared" si="89"/>
        <v>0</v>
      </c>
    </row>
    <row r="130" spans="1:6" ht="15" customHeight="1" x14ac:dyDescent="0.25">
      <c r="A130" s="96" t="s">
        <v>11</v>
      </c>
      <c r="B130" s="96"/>
      <c r="C130" s="96"/>
      <c r="D130" s="96"/>
      <c r="E130" s="96"/>
      <c r="F130" s="96"/>
    </row>
    <row r="131" spans="1:6" ht="15" customHeight="1" x14ac:dyDescent="0.25">
      <c r="A131" s="27"/>
      <c r="B131" s="27"/>
      <c r="C131" s="28"/>
    </row>
    <row r="132" spans="1:6" ht="13.8" x14ac:dyDescent="0.25">
      <c r="A132" s="2" t="s">
        <v>13</v>
      </c>
    </row>
  </sheetData>
  <mergeCells count="2">
    <mergeCell ref="A7:F7"/>
    <mergeCell ref="A130:F130"/>
  </mergeCells>
  <phoneticPr fontId="16" type="noConversion"/>
  <printOptions horizontalCentered="1"/>
  <pageMargins left="1.1811023622047245" right="0.39370078740157483" top="0.78740157480314965" bottom="0.39370078740157483" header="0.51181102362204722" footer="0.51181102362204722"/>
  <pageSetup paperSize="9" scale="79" fitToHeight="0" orientation="portrait" r:id="rId1"/>
  <headerFooter differentFirst="1" alignWithMargins="0">
    <oddHeader>&amp;C&amp;P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Pajamos_1p</vt:lpstr>
      <vt:lpstr>Asignavimai_2p</vt:lpstr>
      <vt:lpstr>Asignavimai_2p!Print_Titles</vt:lpstr>
      <vt:lpstr>Pajamos_1p!Print_Titles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Darbuotojas</dc:creator>
  <cp:lastModifiedBy>Sadauskienė, Dalia</cp:lastModifiedBy>
  <cp:lastPrinted>2024-11-25T08:36:20Z</cp:lastPrinted>
  <dcterms:created xsi:type="dcterms:W3CDTF">2021-02-03T18:40:37Z</dcterms:created>
  <dcterms:modified xsi:type="dcterms:W3CDTF">2024-11-25T09:33:19Z</dcterms:modified>
</cp:coreProperties>
</file>